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<sst xmlns="http://schemas.openxmlformats.org/spreadsheetml/2006/main" count="134" uniqueCount="112">
  <si>
    <t xml:space="preserve"> </t>
  </si>
  <si>
    <t xml:space="preserve">  </t>
  </si>
  <si>
    <t>PLAN</t>
  </si>
  <si>
    <t>WYKONANIE</t>
  </si>
  <si>
    <t>%</t>
  </si>
  <si>
    <t>I</t>
  </si>
  <si>
    <t>II</t>
  </si>
  <si>
    <t>wpływy ze składek</t>
  </si>
  <si>
    <t>odsetki bankowe</t>
  </si>
  <si>
    <t>dotacja budżetowa 2013</t>
  </si>
  <si>
    <t>przychody z tytułu opłat rejestracyjnych</t>
  </si>
  <si>
    <t>III</t>
  </si>
  <si>
    <t>sponsorzy</t>
  </si>
  <si>
    <t>kształcenie podyplomowe</t>
  </si>
  <si>
    <t xml:space="preserve">szkolenia przypominające </t>
  </si>
  <si>
    <t>inne przychody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</si>
  <si>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</si>
  <si>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</si>
  <si>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</si>
  <si>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</si>
  <si>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</si>
  <si>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</si>
  <si>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</si>
  <si>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</si>
  <si>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</si>
  <si>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</si>
  <si>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*materiały biurowe</t>
  </si>
  <si>
    <t xml:space="preserve">5. 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</si>
  <si>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</si>
  <si>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</si>
  <si>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</si>
  <si>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</si>
  <si>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</si>
  <si>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</si>
  <si>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</si>
  <si>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</si>
  <si>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</si>
  <si>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usługi prawnicze</t>
  </si>
  <si>
    <t>B</t>
  </si>
  <si>
    <t>Koszty posiedzeń i szkoleń Prezydium i Rady</t>
  </si>
  <si>
    <t>Delegacje służbowe członków Prezydium i Rady</t>
  </si>
  <si>
    <t>Koszty  posiedzeń pełnomocników</t>
  </si>
  <si>
    <t>Koszty organizacji Zjazdu</t>
  </si>
  <si>
    <t>5.</t>
  </si>
  <si>
    <t>Koszty organizacji MDP i DP</t>
  </si>
  <si>
    <t>C</t>
  </si>
  <si>
    <t xml:space="preserve">ŚRODKI FINANSOWE DLA OSÓB ODCHODZĄCYCH NA EMERYTURĘ </t>
  </si>
  <si>
    <t>D</t>
  </si>
  <si>
    <t>WYDATKI KOMISJI PROBLEMOWYCH OGÓŁEM (1+2+3+4+5+6+7+8  +9+10+11+12)</t>
  </si>
  <si>
    <t xml:space="preserve">1. </t>
  </si>
  <si>
    <t>Komisja ds. kształcenia i doskonalenia zawodowego</t>
  </si>
  <si>
    <t xml:space="preserve">2. 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</si>
  <si>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</si>
  <si>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</si>
  <si>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</si>
  <si>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</si>
  <si>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</si>
  <si>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</si>
  <si>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</si>
  <si>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</si>
  <si>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8. </t>
  </si>
  <si>
    <t xml:space="preserve">Komisja ds. etyki zawodowej </t>
  </si>
  <si>
    <t xml:space="preserve">9. 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</si>
  <si>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</si>
  <si>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</si>
  <si>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</si>
  <si>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</si>
  <si>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</si>
  <si>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</si>
  <si>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</si>
  <si>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</si>
  <si>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>Wydatki prawa wykonywania zawodu oraz prowadzenie rejestru pielęgniarek i położnych</t>
  </si>
  <si>
    <t xml:space="preserve">Działalność Ośrodka Informacyjno - Edukacyjnego </t>
  </si>
  <si>
    <t>WYDATKI OGÓŁEM (A+B+C+D+E+F+G+H+I)</t>
  </si>
  <si>
    <t>J</t>
  </si>
  <si>
    <t xml:space="preserve">REZERWA FINANSOWA </t>
  </si>
  <si>
    <t>ŚRODKI FINANSOWE OGÓŁEM / łącznie z rezerwą finansową/</t>
  </si>
  <si>
    <t>dokonano następujących przesunięć w planie finansowym uchwałami Rady SIPiP:</t>
  </si>
  <si>
    <t>72/VI/13 z dn 26.09.13r</t>
  </si>
  <si>
    <t>95/VI/13 z dn 28.11.13r</t>
  </si>
  <si>
    <t>wyposażenie</t>
  </si>
  <si>
    <r>
      <t xml:space="preserve">Rozliczenie wykonania  planu  finansowego </t>
    </r>
    <r>
      <rPr>
        <b/>
        <sz val="12"/>
        <rFont val="Arial"/>
        <family val="2"/>
      </rPr>
      <t xml:space="preserve">za </t>
    </r>
    <r>
      <rPr>
        <b/>
        <sz val="14"/>
        <rFont val="Arial"/>
        <family val="2"/>
      </rPr>
      <t>2013 r.</t>
    </r>
  </si>
  <si>
    <r>
      <rPr>
        <b/>
        <sz val="7"/>
        <rFont val="Arial"/>
        <family val="2"/>
      </rPr>
      <t xml:space="preserve"> Bilans otwarcia – stan środków finansowych na dzień 1 stycznia 2013 r.  2 003 410,94 w tym: konta bieżące 468.679,52, lokaty   1 494 290,41  konto oprocentowane progres – 40 </t>
    </r>
    <r>
      <rPr>
        <b/>
        <sz val="8"/>
        <rFont val="Arial"/>
        <family val="2"/>
      </rPr>
      <t>441,01</t>
    </r>
  </si>
  <si>
    <t>PRZYCHODY OGÓŁEM w tym:</t>
  </si>
  <si>
    <t>INNE PRZYCHODY OGÓŁEM w tym:</t>
  </si>
  <si>
    <t>WPŁYWY OGÓŁEM (I+II+III)</t>
  </si>
  <si>
    <t>WYDATKI w tym:</t>
  </si>
  <si>
    <t>* wyposażenie, środki trwałe</t>
  </si>
  <si>
    <t>*inne (prenumerata, śr.czystości)</t>
  </si>
  <si>
    <t>*inne (bilety MZK, mat. techniczne, art. spożywcze)</t>
  </si>
  <si>
    <t>Usługi obce ogółem w tym:</t>
  </si>
  <si>
    <t>eksploatacja samochodu (opłata za parking, ubezpieczenia, naprawy)</t>
  </si>
  <si>
    <t>pozostałe koszty (internet, sprzątanie,chór i inne)</t>
  </si>
  <si>
    <t>DZIAŁALNOŚĆ MERYTORYCZNA OGÓŁEM (1+2+3+4+5+ 6) w tym:</t>
  </si>
  <si>
    <t>Inne wydatki (spotk. kier.NZOZ, piel. naczelnych)</t>
  </si>
  <si>
    <t>Komisja ds. położnych</t>
  </si>
  <si>
    <t xml:space="preserve">Komisja ds. nadzoru nad indywidualnymi praktykami pielęgniarskimi / położniczymi </t>
  </si>
  <si>
    <t>Komisja ds. promocji zawodów pielęgniarek i położnych</t>
  </si>
  <si>
    <t xml:space="preserve">Komisja ds. biuletynu </t>
  </si>
  <si>
    <t xml:space="preserve"> Komisje ds. medycyny szkolnej</t>
  </si>
  <si>
    <t>Zespół ds. piel. chirurgicznego</t>
  </si>
  <si>
    <t xml:space="preserve">WYDATKI DOTACJI BUDŻETOWEJ OGÓŁEM (1+2+3+4) w tym : </t>
  </si>
  <si>
    <t>Okręgowy Rzecznik Odpowiedzialności Zawodowej</t>
  </si>
  <si>
    <t>Okręgowy Sąd Pielęgniarek i Położnych</t>
  </si>
  <si>
    <t>Komisja kształcenia</t>
  </si>
  <si>
    <t>pozostałe koszty</t>
  </si>
  <si>
    <t>30 000,00 zł z punktu J do punktu A4</t>
  </si>
  <si>
    <t>47 854,00 zł z punktu J do punktu A6</t>
  </si>
  <si>
    <t>70 000,00 zł z punktu J do punktu D1</t>
  </si>
  <si>
    <t>100 000,00 zł z punktu J do punktu D1</t>
  </si>
  <si>
    <t>Załącznik nr 1 do uchwały nr 8/VI/14 z dnia 15 marca 2014r. XXIII Zjazdu Sprawozdawczego Szczecińskiej Izby Pielęgniarek i Położnych</t>
  </si>
  <si>
    <t xml:space="preserve">Załącznik nr 1 do uchwały nr 8/VI/14 z dnia 15 marca 2014r. XXIII Zjazdu Sprawozdawczego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</si>
</sst>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164" fontId="4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10" fontId="4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164" fontId="9" fillId="0" borderId="15" xfId="0" applyNumberFormat="1" applyFont="1" applyBorder="1" applyAlignment="1">
      <alignment/>
    </xf>
    <xf numFmtId="10" fontId="10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11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10" fontId="5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9" fillId="0" borderId="15" xfId="0" applyNumberFormat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65" fontId="9" fillId="0" borderId="15" xfId="0" applyNumberFormat="1" applyFont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8" fillId="0" borderId="0" xfId="0" applyFont="1" applyAlignment="1">
      <alignment horizontal="right" indent="15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46</xdr:row>
      <xdr:rowOff>114300</xdr:rowOff>
    </xdr:from>
    <xdr:to>
      <xdr:col>0</xdr:col>
      <xdr:colOff>266700</xdr:colOff>
      <xdr:row>47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0975" y="1667827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180975</xdr:colOff>
      <xdr:row>46</xdr:row>
      <xdr:rowOff>114300</xdr:rowOff>
    </xdr:from>
    <xdr:to>
      <xdr:col>0</xdr:col>
      <xdr:colOff>266700</xdr:colOff>
      <xdr:row>47</xdr:row>
      <xdr:rowOff>209550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80975" y="16678275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2"/>
  <sheetViews>
    <sheetView tabSelected="1" zoomScalePageLayoutView="0" workbookViewId="0" topLeftCell="A1">
      <selection activeCell="G6" sqref="G6"/>
    </sheetView>
  </sheetViews>
  <sheetFormatPr defaultColWidth="8.796875" defaultRowHeight="14.25"/>
  <cols>
    <col min="1" max="1" width="4" style="0" customWidth="1"/>
    <col min="2" max="2" width="23" style="0" customWidth="1"/>
    <col min="3" max="3" width="19.3984375" style="0" customWidth="1"/>
    <col min="4" max="4" width="19.59765625" style="0" customWidth="1"/>
    <col min="5" max="5" width="12.19921875" style="0" customWidth="1"/>
  </cols>
  <sheetData>
    <row r="2" ht="14.25">
      <c r="A2" t="s">
        <v>111</v>
      </c>
    </row>
    <row r="3" spans="1:5" ht="15">
      <c r="A3" s="72" t="s">
        <v>110</v>
      </c>
      <c r="B3" s="1"/>
      <c r="C3" s="2"/>
      <c r="D3" s="2" t="s">
        <v>0</v>
      </c>
      <c r="E3" s="3" t="s">
        <v>1</v>
      </c>
    </row>
    <row r="4" spans="1:4" ht="18">
      <c r="A4" s="4"/>
      <c r="B4" s="5" t="s">
        <v>81</v>
      </c>
      <c r="C4" s="6"/>
      <c r="D4" s="7"/>
    </row>
    <row r="5" spans="1:5" ht="18">
      <c r="A5" s="8"/>
      <c r="B5" s="8"/>
      <c r="C5" s="9" t="s">
        <v>2</v>
      </c>
      <c r="D5" s="9" t="s">
        <v>3</v>
      </c>
      <c r="E5" s="10" t="s">
        <v>4</v>
      </c>
    </row>
    <row r="6" spans="1:5" ht="75.75" customHeight="1">
      <c r="A6" s="11" t="s">
        <v>5</v>
      </c>
      <c r="B6" s="12" t="s">
        <v>82</v>
      </c>
      <c r="C6" s="13">
        <v>2003410.94</v>
      </c>
      <c r="D6" s="13" t="s">
        <v>0</v>
      </c>
      <c r="E6" s="14" t="s">
        <v>0</v>
      </c>
    </row>
    <row r="7" spans="1:5" ht="18">
      <c r="A7" s="15"/>
      <c r="B7" s="16"/>
      <c r="C7" s="17"/>
      <c r="D7" s="17"/>
      <c r="E7" s="18"/>
    </row>
    <row r="8" spans="1:5" ht="36">
      <c r="A8" s="11" t="s">
        <v>6</v>
      </c>
      <c r="B8" s="24" t="s">
        <v>83</v>
      </c>
      <c r="C8" s="13">
        <f>SUM(C9:C12)</f>
        <v>1940000</v>
      </c>
      <c r="D8" s="13">
        <f>SUM(D9:D12)</f>
        <v>2117415.8000000003</v>
      </c>
      <c r="E8" s="19">
        <f aca="true" t="shared" si="0" ref="E8:E18">(D8/C8)*100%</f>
        <v>1.0914514432989693</v>
      </c>
    </row>
    <row r="9" spans="1:5" ht="14.25">
      <c r="A9" s="8"/>
      <c r="B9" s="20" t="s">
        <v>7</v>
      </c>
      <c r="C9" s="21">
        <v>1800000</v>
      </c>
      <c r="D9" s="21">
        <v>1949698.67</v>
      </c>
      <c r="E9" s="22">
        <f t="shared" si="0"/>
        <v>1.0831659277777776</v>
      </c>
    </row>
    <row r="10" spans="1:5" ht="14.25">
      <c r="A10" s="8"/>
      <c r="B10" s="20" t="s">
        <v>8</v>
      </c>
      <c r="C10" s="21">
        <v>45000</v>
      </c>
      <c r="D10" s="21">
        <v>76904.03</v>
      </c>
      <c r="E10" s="22">
        <f t="shared" si="0"/>
        <v>1.7089784444444445</v>
      </c>
    </row>
    <row r="11" spans="1:5" ht="75.75" customHeight="1">
      <c r="A11" s="8"/>
      <c r="B11" s="20" t="s">
        <v>9</v>
      </c>
      <c r="C11" s="21">
        <v>80000</v>
      </c>
      <c r="D11" s="21">
        <v>81192.5</v>
      </c>
      <c r="E11" s="22">
        <f t="shared" si="0"/>
        <v>1.01490625</v>
      </c>
    </row>
    <row r="12" spans="1:5" ht="24">
      <c r="A12" s="8"/>
      <c r="B12" s="23" t="s">
        <v>10</v>
      </c>
      <c r="C12" s="36">
        <v>15000</v>
      </c>
      <c r="D12" s="36">
        <v>9620.6</v>
      </c>
      <c r="E12" s="22">
        <f t="shared" si="0"/>
        <v>0.6413733333333334</v>
      </c>
    </row>
    <row r="13" spans="1:5" ht="36">
      <c r="A13" s="11" t="s">
        <v>11</v>
      </c>
      <c r="B13" s="24" t="s">
        <v>84</v>
      </c>
      <c r="C13" s="13">
        <f>SUM(C14:C17)</f>
        <v>934000</v>
      </c>
      <c r="D13" s="13">
        <f>SUM(D14:D17)</f>
        <v>1053578.5</v>
      </c>
      <c r="E13" s="19">
        <f t="shared" si="0"/>
        <v>1.1280283725910065</v>
      </c>
    </row>
    <row r="14" spans="1:5" ht="14.25">
      <c r="A14" s="8"/>
      <c r="B14" s="20" t="s">
        <v>12</v>
      </c>
      <c r="C14" s="21">
        <v>6000</v>
      </c>
      <c r="D14" s="21">
        <v>1000</v>
      </c>
      <c r="E14" s="22">
        <f t="shared" si="0"/>
        <v>0.16666666666666666</v>
      </c>
    </row>
    <row r="15" spans="1:5" ht="14.25">
      <c r="A15" s="8"/>
      <c r="B15" s="20" t="s">
        <v>13</v>
      </c>
      <c r="C15" s="21">
        <v>900000</v>
      </c>
      <c r="D15" s="21">
        <v>1034678.5</v>
      </c>
      <c r="E15" s="22">
        <f t="shared" si="0"/>
        <v>1.1496427777777778</v>
      </c>
    </row>
    <row r="16" spans="1:5" ht="75.75" customHeight="1">
      <c r="A16" s="8"/>
      <c r="B16" s="20" t="s">
        <v>14</v>
      </c>
      <c r="C16" s="21">
        <v>25000</v>
      </c>
      <c r="D16" s="21">
        <v>15150</v>
      </c>
      <c r="E16" s="22">
        <f t="shared" si="0"/>
        <v>0.606</v>
      </c>
    </row>
    <row r="17" spans="1:5" ht="14.25">
      <c r="A17" s="8"/>
      <c r="B17" s="20" t="s">
        <v>15</v>
      </c>
      <c r="C17" s="21">
        <v>3000</v>
      </c>
      <c r="D17" s="21">
        <v>2750</v>
      </c>
      <c r="E17" s="22">
        <f t="shared" si="0"/>
        <v>0.9166666666666666</v>
      </c>
    </row>
    <row r="18" spans="1:5" ht="36">
      <c r="A18" s="8"/>
      <c r="B18" s="24" t="s">
        <v>85</v>
      </c>
      <c r="C18" s="13">
        <f>C6+C8+C13</f>
        <v>4877410.9399999995</v>
      </c>
      <c r="D18" s="13">
        <f>D8+D13</f>
        <v>3170994.3000000003</v>
      </c>
      <c r="E18" s="19">
        <f t="shared" si="0"/>
        <v>0.650138841899592</v>
      </c>
    </row>
    <row r="19" spans="1:5" ht="66.75" customHeight="1">
      <c r="A19" s="8"/>
      <c r="B19" s="8"/>
      <c r="C19" s="25"/>
      <c r="D19" s="25"/>
      <c r="E19" s="26"/>
    </row>
    <row r="20" spans="1:5" ht="20.25">
      <c r="A20" s="8"/>
      <c r="B20" s="27" t="s">
        <v>86</v>
      </c>
      <c r="C20" s="25"/>
      <c r="D20" s="25"/>
      <c r="E20" s="26"/>
    </row>
    <row r="21" spans="1:5" ht="47.25">
      <c r="A21" s="28" t="s">
        <v>16</v>
      </c>
      <c r="B21" s="29" t="s">
        <v>17</v>
      </c>
      <c r="C21" s="13">
        <f>C22+C23+C24+C25+C30+C34</f>
        <v>1072854</v>
      </c>
      <c r="D21" s="13">
        <f>D22+D23+D24+D25+D30+D34</f>
        <v>848089.3600000001</v>
      </c>
      <c r="E21" s="19">
        <f aca="true" t="shared" si="1" ref="E21:E73">(D21/C21)*100%</f>
        <v>0.7904983902749116</v>
      </c>
    </row>
    <row r="22" spans="1:5" ht="15.75">
      <c r="A22" s="30" t="s">
        <v>18</v>
      </c>
      <c r="B22" s="31" t="s">
        <v>19</v>
      </c>
      <c r="C22" s="32">
        <v>540000</v>
      </c>
      <c r="D22" s="32">
        <v>463663.5</v>
      </c>
      <c r="E22" s="33">
        <f>(D22/C22)*100%</f>
        <v>0.8586361111111112</v>
      </c>
    </row>
    <row r="23" spans="1:5" ht="15.75">
      <c r="A23" s="30" t="s">
        <v>20</v>
      </c>
      <c r="B23" s="31" t="s">
        <v>21</v>
      </c>
      <c r="C23" s="32">
        <v>113000</v>
      </c>
      <c r="D23" s="32">
        <v>93806.16</v>
      </c>
      <c r="E23" s="33">
        <f t="shared" si="1"/>
        <v>0.8301430088495576</v>
      </c>
    </row>
    <row r="24" spans="1:5" ht="15.75">
      <c r="A24" s="34" t="s">
        <v>22</v>
      </c>
      <c r="B24" s="31" t="s">
        <v>23</v>
      </c>
      <c r="C24" s="32">
        <v>85000</v>
      </c>
      <c r="D24" s="32">
        <v>68860.3</v>
      </c>
      <c r="E24" s="33">
        <f t="shared" si="1"/>
        <v>0.8101211764705882</v>
      </c>
    </row>
    <row r="25" spans="1:5" ht="15.75">
      <c r="A25" s="34" t="s">
        <v>24</v>
      </c>
      <c r="B25" s="31" t="s">
        <v>25</v>
      </c>
      <c r="C25" s="32">
        <f>SUM(C29+C28+C27+C26)</f>
        <v>101000</v>
      </c>
      <c r="D25" s="32">
        <f>SUM(D26:D29)</f>
        <v>64359.57</v>
      </c>
      <c r="E25" s="33">
        <f t="shared" si="1"/>
        <v>0.6372234653465346</v>
      </c>
    </row>
    <row r="26" spans="1:5" ht="14.25">
      <c r="A26" s="35"/>
      <c r="B26" s="20" t="s">
        <v>87</v>
      </c>
      <c r="C26" s="21">
        <v>50000</v>
      </c>
      <c r="D26" s="21">
        <v>25833.11</v>
      </c>
      <c r="E26" s="22">
        <f t="shared" si="1"/>
        <v>0.5166622</v>
      </c>
    </row>
    <row r="27" spans="1:5" ht="35.25" customHeight="1">
      <c r="A27" s="35"/>
      <c r="B27" s="20" t="s">
        <v>26</v>
      </c>
      <c r="C27" s="21">
        <v>20000</v>
      </c>
      <c r="D27" s="21">
        <v>14239.56</v>
      </c>
      <c r="E27" s="22">
        <f t="shared" si="1"/>
        <v>0.711978</v>
      </c>
    </row>
    <row r="28" spans="1:5" ht="14.25">
      <c r="A28" s="35"/>
      <c r="B28" s="20" t="s">
        <v>88</v>
      </c>
      <c r="C28" s="21">
        <v>14000</v>
      </c>
      <c r="D28" s="21">
        <v>10749.61</v>
      </c>
      <c r="E28" s="22">
        <f t="shared" si="1"/>
        <v>0.7678292857142858</v>
      </c>
    </row>
    <row r="29" spans="1:5" ht="24">
      <c r="A29" s="35"/>
      <c r="B29" s="23" t="s">
        <v>89</v>
      </c>
      <c r="C29" s="36">
        <v>17000</v>
      </c>
      <c r="D29" s="36">
        <v>13537.29</v>
      </c>
      <c r="E29" s="22">
        <f t="shared" si="1"/>
        <v>0.7963111764705882</v>
      </c>
    </row>
    <row r="30" spans="1:5" ht="15.75">
      <c r="A30" s="30" t="s">
        <v>27</v>
      </c>
      <c r="B30" s="31" t="s">
        <v>90</v>
      </c>
      <c r="C30" s="32">
        <f>SUM(C31:C33)</f>
        <v>40000</v>
      </c>
      <c r="D30" s="32">
        <f>SUM(D31:D33)</f>
        <v>24071.75</v>
      </c>
      <c r="E30" s="33">
        <f t="shared" si="1"/>
        <v>0.60179375</v>
      </c>
    </row>
    <row r="31" spans="1:5" ht="14.25">
      <c r="A31" s="8"/>
      <c r="B31" s="20" t="s">
        <v>28</v>
      </c>
      <c r="C31" s="21">
        <v>10000</v>
      </c>
      <c r="D31" s="21">
        <v>5245.18</v>
      </c>
      <c r="E31" s="22">
        <f t="shared" si="1"/>
        <v>0.524518</v>
      </c>
    </row>
    <row r="32" spans="1:5" ht="14.25">
      <c r="A32" s="8"/>
      <c r="B32" s="20" t="s">
        <v>29</v>
      </c>
      <c r="C32" s="21">
        <v>10000</v>
      </c>
      <c r="D32" s="21"/>
      <c r="E32" s="22">
        <f t="shared" si="1"/>
        <v>0</v>
      </c>
    </row>
    <row r="33" spans="1:5" ht="33" customHeight="1">
      <c r="A33" s="8"/>
      <c r="B33" s="20" t="s">
        <v>30</v>
      </c>
      <c r="C33" s="21">
        <v>20000</v>
      </c>
      <c r="D33" s="21">
        <v>18826.57</v>
      </c>
      <c r="E33" s="22">
        <f t="shared" si="1"/>
        <v>0.9413285</v>
      </c>
    </row>
    <row r="34" spans="1:5" ht="19.5" customHeight="1">
      <c r="A34" s="30" t="s">
        <v>31</v>
      </c>
      <c r="B34" s="31" t="s">
        <v>32</v>
      </c>
      <c r="C34" s="32">
        <f>SUM(C35:C41)</f>
        <v>193854</v>
      </c>
      <c r="D34" s="32">
        <f>SUM(D35:D41)</f>
        <v>133328.08000000002</v>
      </c>
      <c r="E34" s="33">
        <f t="shared" si="1"/>
        <v>0.6877757487593757</v>
      </c>
    </row>
    <row r="35" spans="1:5" ht="24">
      <c r="A35" s="8"/>
      <c r="B35" s="23" t="s">
        <v>33</v>
      </c>
      <c r="C35" s="36">
        <v>25000</v>
      </c>
      <c r="D35" s="37">
        <v>18056.41</v>
      </c>
      <c r="E35" s="22">
        <f t="shared" si="1"/>
        <v>0.7222564</v>
      </c>
    </row>
    <row r="36" spans="1:5" ht="14.25">
      <c r="A36" s="8"/>
      <c r="B36" s="63" t="s">
        <v>34</v>
      </c>
      <c r="C36" s="36">
        <v>18000</v>
      </c>
      <c r="D36" s="36">
        <v>14354.37</v>
      </c>
      <c r="E36" s="22">
        <f t="shared" si="1"/>
        <v>0.7974650000000001</v>
      </c>
    </row>
    <row r="37" spans="1:5" ht="47.25" customHeight="1">
      <c r="A37" s="8"/>
      <c r="B37" s="38" t="s">
        <v>35</v>
      </c>
      <c r="C37" s="36">
        <v>15000</v>
      </c>
      <c r="D37" s="36">
        <v>8628.02</v>
      </c>
      <c r="E37" s="22">
        <f t="shared" si="1"/>
        <v>0.5752013333333333</v>
      </c>
    </row>
    <row r="38" spans="1:5" ht="14.25">
      <c r="A38" s="8"/>
      <c r="B38" s="38" t="s">
        <v>36</v>
      </c>
      <c r="C38" s="36">
        <v>10000</v>
      </c>
      <c r="D38" s="36">
        <v>2492.76</v>
      </c>
      <c r="E38" s="22">
        <f t="shared" si="1"/>
        <v>0.24927600000000003</v>
      </c>
    </row>
    <row r="39" spans="1:5" ht="33.75" customHeight="1">
      <c r="A39" s="8"/>
      <c r="B39" s="39" t="s">
        <v>91</v>
      </c>
      <c r="C39" s="36">
        <v>10000</v>
      </c>
      <c r="D39" s="36">
        <v>6946.23</v>
      </c>
      <c r="E39" s="22">
        <f t="shared" si="1"/>
        <v>0.694623</v>
      </c>
    </row>
    <row r="40" spans="1:5" ht="69" customHeight="1">
      <c r="A40" s="8"/>
      <c r="B40" s="38" t="s">
        <v>37</v>
      </c>
      <c r="C40" s="21">
        <v>18000</v>
      </c>
      <c r="D40" s="21">
        <v>13762.66</v>
      </c>
      <c r="E40" s="22">
        <f t="shared" si="1"/>
        <v>0.7645922222222222</v>
      </c>
    </row>
    <row r="41" spans="1:5" ht="42.75" customHeight="1">
      <c r="A41" s="8"/>
      <c r="B41" s="39" t="s">
        <v>92</v>
      </c>
      <c r="C41" s="36">
        <v>97854</v>
      </c>
      <c r="D41" s="36">
        <v>69087.63</v>
      </c>
      <c r="E41" s="22">
        <f t="shared" si="1"/>
        <v>0.7060276534428843</v>
      </c>
    </row>
    <row r="42" spans="1:5" ht="63">
      <c r="A42" s="40" t="s">
        <v>38</v>
      </c>
      <c r="B42" s="41" t="s">
        <v>93</v>
      </c>
      <c r="C42" s="42">
        <f>C43+C44+C45+C46+C47+C48</f>
        <v>83000</v>
      </c>
      <c r="D42" s="42">
        <f>SUM(D43:D48)</f>
        <v>65077.58</v>
      </c>
      <c r="E42" s="19">
        <f t="shared" si="1"/>
        <v>0.7840672289156627</v>
      </c>
    </row>
    <row r="43" spans="1:5" ht="24">
      <c r="A43" s="64" t="s">
        <v>18</v>
      </c>
      <c r="B43" s="23" t="s">
        <v>39</v>
      </c>
      <c r="C43" s="43">
        <v>26000</v>
      </c>
      <c r="D43" s="43">
        <v>23166.85</v>
      </c>
      <c r="E43" s="22">
        <f t="shared" si="1"/>
        <v>0.8910326923076922</v>
      </c>
    </row>
    <row r="44" spans="1:5" ht="24">
      <c r="A44" s="64" t="s">
        <v>20</v>
      </c>
      <c r="B44" s="23" t="s">
        <v>40</v>
      </c>
      <c r="C44" s="43">
        <v>4000</v>
      </c>
      <c r="D44" s="21">
        <v>1417.7</v>
      </c>
      <c r="E44" s="22">
        <f t="shared" si="1"/>
        <v>0.354425</v>
      </c>
    </row>
    <row r="45" spans="1:5" ht="24">
      <c r="A45" s="64" t="s">
        <v>22</v>
      </c>
      <c r="B45" s="23" t="s">
        <v>41</v>
      </c>
      <c r="C45" s="36">
        <v>5000</v>
      </c>
      <c r="D45" s="36">
        <v>2357.78</v>
      </c>
      <c r="E45" s="22">
        <f t="shared" si="1"/>
        <v>0.47155600000000003</v>
      </c>
    </row>
    <row r="46" spans="1:5" ht="14.25">
      <c r="A46" s="64" t="s">
        <v>24</v>
      </c>
      <c r="B46" s="23" t="s">
        <v>42</v>
      </c>
      <c r="C46" s="43">
        <v>15000</v>
      </c>
      <c r="D46" s="21">
        <v>11663.75</v>
      </c>
      <c r="E46" s="22">
        <f t="shared" si="1"/>
        <v>0.7775833333333333</v>
      </c>
    </row>
    <row r="47" spans="1:5" ht="68.25" customHeight="1">
      <c r="A47" s="64" t="s">
        <v>43</v>
      </c>
      <c r="B47" s="23" t="s">
        <v>44</v>
      </c>
      <c r="C47" s="43">
        <v>28000</v>
      </c>
      <c r="D47" s="21">
        <v>24671.2</v>
      </c>
      <c r="E47" s="22">
        <f t="shared" si="1"/>
        <v>0.8811142857142857</v>
      </c>
    </row>
    <row r="48" spans="1:5" ht="96" customHeight="1">
      <c r="A48" s="64" t="s">
        <v>31</v>
      </c>
      <c r="B48" s="23" t="s">
        <v>94</v>
      </c>
      <c r="C48" s="43">
        <v>5000</v>
      </c>
      <c r="D48" s="36">
        <v>1800.3</v>
      </c>
      <c r="E48" s="22">
        <f t="shared" si="1"/>
        <v>0.36006</v>
      </c>
    </row>
    <row r="49" spans="1:5" ht="63">
      <c r="A49" s="40" t="s">
        <v>45</v>
      </c>
      <c r="B49" s="29" t="s">
        <v>46</v>
      </c>
      <c r="C49" s="42">
        <v>17000</v>
      </c>
      <c r="D49" s="13">
        <v>9458.72</v>
      </c>
      <c r="E49" s="19">
        <f t="shared" si="1"/>
        <v>0.556395294117647</v>
      </c>
    </row>
    <row r="50" spans="1:5" ht="108">
      <c r="A50" s="28" t="s">
        <v>47</v>
      </c>
      <c r="B50" s="24" t="s">
        <v>48</v>
      </c>
      <c r="C50" s="42">
        <f>SUM(C51:C63)</f>
        <v>775000</v>
      </c>
      <c r="D50" s="42">
        <f>SUM(D51:D63)</f>
        <v>647263.5799999998</v>
      </c>
      <c r="E50" s="19">
        <f t="shared" si="1"/>
        <v>0.8351788129032256</v>
      </c>
    </row>
    <row r="51" spans="1:5" ht="24">
      <c r="A51" s="44" t="s">
        <v>49</v>
      </c>
      <c r="B51" s="23" t="s">
        <v>50</v>
      </c>
      <c r="C51" s="43">
        <v>620000</v>
      </c>
      <c r="D51" s="43">
        <v>549146.19</v>
      </c>
      <c r="E51" s="22">
        <f t="shared" si="1"/>
        <v>0.8857196612903225</v>
      </c>
    </row>
    <row r="52" spans="1:5" ht="14.25">
      <c r="A52" s="44" t="s">
        <v>51</v>
      </c>
      <c r="B52" s="23" t="s">
        <v>95</v>
      </c>
      <c r="C52" s="43">
        <v>3500</v>
      </c>
      <c r="D52" s="21">
        <v>2380.17</v>
      </c>
      <c r="E52" s="22">
        <f t="shared" si="1"/>
        <v>0.6800485714285714</v>
      </c>
    </row>
    <row r="53" spans="1:5" ht="14.25">
      <c r="A53" s="44" t="s">
        <v>52</v>
      </c>
      <c r="B53" s="23" t="s">
        <v>53</v>
      </c>
      <c r="C53" s="43">
        <v>50000</v>
      </c>
      <c r="D53" s="21">
        <v>38743.15</v>
      </c>
      <c r="E53" s="22">
        <f t="shared" si="1"/>
        <v>0.7748630000000001</v>
      </c>
    </row>
    <row r="54" spans="1:5" ht="14.25">
      <c r="A54" s="44" t="s">
        <v>54</v>
      </c>
      <c r="B54" s="23" t="s">
        <v>55</v>
      </c>
      <c r="C54" s="43">
        <v>1000</v>
      </c>
      <c r="D54" s="21">
        <v>316.25</v>
      </c>
      <c r="E54" s="22">
        <f t="shared" si="1"/>
        <v>0.31625</v>
      </c>
    </row>
    <row r="55" spans="1:5" ht="46.5" customHeight="1">
      <c r="A55" s="44" t="s">
        <v>27</v>
      </c>
      <c r="B55" s="23" t="s">
        <v>56</v>
      </c>
      <c r="C55" s="43">
        <v>2000</v>
      </c>
      <c r="D55" s="21">
        <v>463.08</v>
      </c>
      <c r="E55" s="22">
        <f t="shared" si="1"/>
        <v>0.23154</v>
      </c>
    </row>
    <row r="56" spans="1:5" ht="21" customHeight="1">
      <c r="A56" s="44" t="s">
        <v>57</v>
      </c>
      <c r="B56" s="23" t="s">
        <v>58</v>
      </c>
      <c r="C56" s="36">
        <v>2500</v>
      </c>
      <c r="D56" s="36">
        <v>142.04</v>
      </c>
      <c r="E56" s="22">
        <f t="shared" si="1"/>
        <v>0.056816</v>
      </c>
    </row>
    <row r="57" spans="1:5" ht="36">
      <c r="A57" s="44" t="s">
        <v>59</v>
      </c>
      <c r="B57" s="23" t="s">
        <v>96</v>
      </c>
      <c r="C57" s="36">
        <v>5000</v>
      </c>
      <c r="D57" s="36">
        <v>2328.61</v>
      </c>
      <c r="E57" s="22">
        <f t="shared" si="1"/>
        <v>0.465722</v>
      </c>
    </row>
    <row r="58" spans="1:5" ht="14.25">
      <c r="A58" s="44" t="s">
        <v>60</v>
      </c>
      <c r="B58" s="65" t="s">
        <v>61</v>
      </c>
      <c r="C58" s="21">
        <v>2000</v>
      </c>
      <c r="D58" s="21">
        <v>293.23</v>
      </c>
      <c r="E58" s="22">
        <f t="shared" si="1"/>
        <v>0.146615</v>
      </c>
    </row>
    <row r="59" spans="1:5" ht="24">
      <c r="A59" s="44" t="s">
        <v>62</v>
      </c>
      <c r="B59" s="23" t="s">
        <v>97</v>
      </c>
      <c r="C59" s="36">
        <v>25000</v>
      </c>
      <c r="D59" s="36">
        <v>3898.2</v>
      </c>
      <c r="E59" s="22">
        <f t="shared" si="1"/>
        <v>0.15592799999999998</v>
      </c>
    </row>
    <row r="60" spans="1:5" ht="14.25">
      <c r="A60" s="44">
        <v>10</v>
      </c>
      <c r="B60" s="20" t="s">
        <v>98</v>
      </c>
      <c r="C60" s="21">
        <v>60000</v>
      </c>
      <c r="D60" s="21">
        <v>48551.33</v>
      </c>
      <c r="E60" s="22">
        <f t="shared" si="1"/>
        <v>0.8091888333333334</v>
      </c>
    </row>
    <row r="61" spans="1:5" ht="14.25">
      <c r="A61" s="44">
        <v>11</v>
      </c>
      <c r="B61" s="20" t="s">
        <v>99</v>
      </c>
      <c r="C61" s="21">
        <v>2000</v>
      </c>
      <c r="D61" s="21">
        <v>574.26</v>
      </c>
      <c r="E61" s="22">
        <f t="shared" si="1"/>
        <v>0.28713</v>
      </c>
    </row>
    <row r="62" spans="1:5" ht="14.25">
      <c r="A62" s="44">
        <v>12</v>
      </c>
      <c r="B62" s="20" t="s">
        <v>100</v>
      </c>
      <c r="C62" s="21">
        <v>2000</v>
      </c>
      <c r="D62" s="21">
        <v>427.07</v>
      </c>
      <c r="E62" s="22">
        <f t="shared" si="1"/>
        <v>0.213535</v>
      </c>
    </row>
    <row r="63" spans="1:5" ht="14.25">
      <c r="A63" s="45" t="s">
        <v>0</v>
      </c>
      <c r="B63" s="20" t="s">
        <v>0</v>
      </c>
      <c r="C63" s="46" t="s">
        <v>0</v>
      </c>
      <c r="D63" s="46" t="s">
        <v>0</v>
      </c>
      <c r="E63" s="22" t="s">
        <v>0</v>
      </c>
    </row>
    <row r="64" spans="1:5" ht="25.5">
      <c r="A64" s="47" t="s">
        <v>63</v>
      </c>
      <c r="B64" s="48" t="s">
        <v>64</v>
      </c>
      <c r="C64" s="49">
        <v>5000</v>
      </c>
      <c r="D64" s="49">
        <v>953.91</v>
      </c>
      <c r="E64" s="33">
        <f t="shared" si="1"/>
        <v>0.190782</v>
      </c>
    </row>
    <row r="65" spans="1:5" ht="25.5">
      <c r="A65" s="28" t="s">
        <v>65</v>
      </c>
      <c r="B65" s="48" t="s">
        <v>66</v>
      </c>
      <c r="C65" s="49">
        <v>90000</v>
      </c>
      <c r="D65" s="49">
        <v>97337.5</v>
      </c>
      <c r="E65" s="33">
        <f t="shared" si="1"/>
        <v>1.0815277777777779</v>
      </c>
    </row>
    <row r="66" spans="1:5" ht="55.5" customHeight="1">
      <c r="A66" s="28" t="s">
        <v>67</v>
      </c>
      <c r="B66" s="48" t="s">
        <v>68</v>
      </c>
      <c r="C66" s="49">
        <v>25000</v>
      </c>
      <c r="D66" s="49">
        <v>21188.22</v>
      </c>
      <c r="E66" s="33">
        <f t="shared" si="1"/>
        <v>0.8475288000000001</v>
      </c>
    </row>
    <row r="67" spans="1:5" ht="71.25" customHeight="1">
      <c r="A67" s="28" t="s">
        <v>69</v>
      </c>
      <c r="B67" s="48" t="s">
        <v>70</v>
      </c>
      <c r="C67" s="49">
        <v>900000</v>
      </c>
      <c r="D67" s="49">
        <v>1034597.01</v>
      </c>
      <c r="E67" s="33">
        <f t="shared" si="1"/>
        <v>1.1495522333333335</v>
      </c>
    </row>
    <row r="68" spans="1:5" ht="44.25" customHeight="1">
      <c r="A68" s="28" t="s">
        <v>5</v>
      </c>
      <c r="B68" s="48" t="s">
        <v>101</v>
      </c>
      <c r="C68" s="50">
        <f>SUM(C69:C72)</f>
        <v>183000</v>
      </c>
      <c r="D68" s="50">
        <f>SUM(D69:D72)</f>
        <v>173918.99000000002</v>
      </c>
      <c r="E68" s="33">
        <f t="shared" si="1"/>
        <v>0.9503769945355193</v>
      </c>
    </row>
    <row r="69" spans="1:5" ht="41.25" customHeight="1">
      <c r="A69" s="51" t="s">
        <v>18</v>
      </c>
      <c r="B69" s="52" t="s">
        <v>71</v>
      </c>
      <c r="C69" s="36">
        <v>105000</v>
      </c>
      <c r="D69" s="36">
        <v>109175.08</v>
      </c>
      <c r="E69" s="22">
        <f t="shared" si="1"/>
        <v>1.0397626666666666</v>
      </c>
    </row>
    <row r="70" spans="1:5" ht="58.5" customHeight="1">
      <c r="A70" s="51" t="s">
        <v>51</v>
      </c>
      <c r="B70" s="53" t="s">
        <v>102</v>
      </c>
      <c r="C70" s="36">
        <v>43000</v>
      </c>
      <c r="D70" s="36">
        <v>32370.93</v>
      </c>
      <c r="E70" s="22">
        <f t="shared" si="1"/>
        <v>0.7528123255813953</v>
      </c>
    </row>
    <row r="71" spans="1:5" ht="93.75" customHeight="1">
      <c r="A71" s="51" t="s">
        <v>22</v>
      </c>
      <c r="B71" s="52" t="s">
        <v>103</v>
      </c>
      <c r="C71" s="36">
        <v>30000</v>
      </c>
      <c r="D71" s="36">
        <v>28502.34</v>
      </c>
      <c r="E71" s="22">
        <f t="shared" si="1"/>
        <v>0.950078</v>
      </c>
    </row>
    <row r="72" spans="1:5" ht="38.25">
      <c r="A72" s="51" t="s">
        <v>54</v>
      </c>
      <c r="B72" s="52" t="s">
        <v>72</v>
      </c>
      <c r="C72" s="36">
        <v>5000</v>
      </c>
      <c r="D72" s="36">
        <v>3870.64</v>
      </c>
      <c r="E72" s="22">
        <f t="shared" si="1"/>
        <v>0.7741279999999999</v>
      </c>
    </row>
    <row r="73" spans="1:5" ht="110.25" customHeight="1">
      <c r="A73" s="8"/>
      <c r="B73" s="24" t="s">
        <v>73</v>
      </c>
      <c r="C73" s="42">
        <f>C21+C42+C49+C50+C64+C65+C66+C67+C68</f>
        <v>3150854</v>
      </c>
      <c r="D73" s="42">
        <f>SUM(D21+D42+D49+D50+D64+D65+D66+D67+D68)</f>
        <v>2897884.87</v>
      </c>
      <c r="E73" s="19">
        <f t="shared" si="1"/>
        <v>0.9197141060804468</v>
      </c>
    </row>
    <row r="74" spans="1:5" ht="36">
      <c r="A74" s="47" t="s">
        <v>74</v>
      </c>
      <c r="B74" s="24" t="s">
        <v>75</v>
      </c>
      <c r="C74" s="42">
        <f>C75-C73</f>
        <v>1726556.9399999995</v>
      </c>
      <c r="D74" s="42">
        <f>(D75-D73)</f>
        <v>273109.43000000017</v>
      </c>
      <c r="E74" s="19"/>
    </row>
    <row r="75" spans="1:5" ht="2.25" customHeight="1">
      <c r="A75" s="54"/>
      <c r="B75" s="24" t="s">
        <v>76</v>
      </c>
      <c r="C75" s="42">
        <f>C6+C8+C13</f>
        <v>4877410.9399999995</v>
      </c>
      <c r="D75" s="42">
        <f>D18</f>
        <v>3170994.3000000003</v>
      </c>
      <c r="E75" s="19"/>
    </row>
    <row r="76" ht="93.75" customHeight="1">
      <c r="A76" s="55" t="s">
        <v>0</v>
      </c>
    </row>
    <row r="77" spans="1:2" ht="56.25" customHeight="1">
      <c r="A77" s="56"/>
      <c r="B77" s="57"/>
    </row>
    <row r="78" spans="1:5" ht="94.5">
      <c r="A78" s="58"/>
      <c r="B78" s="59" t="s">
        <v>77</v>
      </c>
      <c r="C78" s="60"/>
      <c r="D78" s="60"/>
      <c r="E78" s="61"/>
    </row>
    <row r="79" spans="1:5" ht="45">
      <c r="A79" s="58"/>
      <c r="B79" s="66" t="s">
        <v>78</v>
      </c>
      <c r="C79" s="67" t="s">
        <v>109</v>
      </c>
      <c r="D79" s="67" t="s">
        <v>104</v>
      </c>
      <c r="E79" s="62"/>
    </row>
    <row r="80" spans="2:4" ht="45">
      <c r="B80" s="66" t="s">
        <v>79</v>
      </c>
      <c r="C80" s="68" t="s">
        <v>106</v>
      </c>
      <c r="D80" s="69" t="s">
        <v>80</v>
      </c>
    </row>
    <row r="81" spans="2:4" ht="45">
      <c r="B81" s="66" t="s">
        <v>79</v>
      </c>
      <c r="C81" s="70" t="s">
        <v>107</v>
      </c>
      <c r="D81" s="69" t="s">
        <v>105</v>
      </c>
    </row>
    <row r="82" spans="2:4" ht="45">
      <c r="B82" s="66" t="s">
        <v>79</v>
      </c>
      <c r="C82" s="71" t="s">
        <v>108</v>
      </c>
      <c r="D82" s="69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cp:lastPrinted>2014-03-11T13:25:00Z</cp:lastPrinted>
  <dcterms:created xsi:type="dcterms:W3CDTF">2014-02-18T13:02:29Z</dcterms:created>
  <dcterms:modified xsi:type="dcterms:W3CDTF">2014-03-18T11:29:42Z</dcterms:modified>
  <cp:category/>
  <cp:version/>
  <cp:contentType/>
  <cp:contentStatus/>
</cp:coreProperties>
</file>