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firstSheet="1" activeTab="1"/>
  </bookViews>
  <sheets>
    <sheet name="rozliczenie bez lokalu" sheetId="1" r:id="rId1"/>
    <sheet name="rozliczenie na radę 2014" sheetId="2" r:id="rId2"/>
    <sheet name="rozliczenie 2014r." sheetId="3" r:id="rId3"/>
    <sheet name="rozliczenie I półrocza 2014" sheetId="4" r:id="rId4"/>
    <sheet name="plan finansowy na 2015" sheetId="5" r:id="rId5"/>
    <sheet name="ZMIANY PLANU FINANSOWEGO " sheetId="6" r:id="rId6"/>
    <sheet name="rozliczenie I kwartał 2014" sheetId="7" r:id="rId7"/>
    <sheet name="plan finansowy na 2014" sheetId="8" r:id="rId8"/>
    <sheet name="rozliczenie 2013r" sheetId="9" r:id="rId9"/>
    <sheet name="rozliczenie I półrocza 2013" sheetId="10" r:id="rId10"/>
    <sheet name="plan finansowy na 2013r" sheetId="11" r:id="rId11"/>
    <sheet name="Arkusz3" sheetId="12" r:id="rId12"/>
  </sheets>
  <definedNames/>
  <calcPr fullCalcOnLoad="1"/>
</workbook>
</file>

<file path=xl/sharedStrings.xml><?xml version="1.0" encoding="utf-8"?>
<sst xmlns="http://schemas.openxmlformats.org/spreadsheetml/2006/main" count="1701" uniqueCount="206">
  <si>
    <t>Plan finansowy na 2014 rok</t>
  </si>
  <si>
    <t>PLAN</t>
  </si>
  <si>
    <t>I</t>
  </si>
  <si>
    <t xml:space="preserve"> Bilans otwarcia – stan środków finansowych na dzień 1 stycznia 2012 r.w tym lokaty  -  1.260.000,00 konto oprocentowane progres – 1.734,65</t>
  </si>
  <si>
    <t xml:space="preserve"> </t>
  </si>
  <si>
    <t>II</t>
  </si>
  <si>
    <t>PRZYCHODY OGÓŁEM w tym :</t>
  </si>
  <si>
    <t>wpływy ze składek</t>
  </si>
  <si>
    <t>odsetki bankowe</t>
  </si>
  <si>
    <t>dotacja budżetowa 2012</t>
  </si>
  <si>
    <t>przychody z tytułu opłat rejestracyjnych</t>
  </si>
  <si>
    <t>III</t>
  </si>
  <si>
    <t>INNE PRZYCHODY OGÓŁEM w tym :</t>
  </si>
  <si>
    <t>sponsorzy</t>
  </si>
  <si>
    <t>kształcenie podyplomowe</t>
  </si>
  <si>
    <t xml:space="preserve">szkolenia przypominające </t>
  </si>
  <si>
    <t>inne przychody</t>
  </si>
  <si>
    <t>IV</t>
  </si>
  <si>
    <t>KREDYT</t>
  </si>
  <si>
    <t>WPŁYWY OGÓŁEM        ( I+ II+III+IV)</t>
  </si>
  <si>
    <t>WYDATKI  w tym:</t>
  </si>
  <si>
    <t>A</t>
  </si>
  <si>
    <t>DZIAŁALNOŚĆ BIURA OGÓŁEM (1+2+3+4+5+6) w tym:</t>
  </si>
  <si>
    <t>1.</t>
  </si>
  <si>
    <t>osobowy fundusz płac</t>
  </si>
  <si>
    <t>2.</t>
  </si>
  <si>
    <t>ubezpieczenia społ.  ZUS</t>
  </si>
  <si>
    <t>3.</t>
  </si>
  <si>
    <t>bezosobowy fundusz płac</t>
  </si>
  <si>
    <t>4.</t>
  </si>
  <si>
    <t>wydatki rzeczowe w tym:</t>
  </si>
  <si>
    <t>* wyposażenie, śr. trwałe</t>
  </si>
  <si>
    <t>*materiały biurowe</t>
  </si>
  <si>
    <t>*inne(prenumerata, śr. czystości)</t>
  </si>
  <si>
    <t>*inne  (bilety MZK, mat techniczne, art. spożywcze)</t>
  </si>
  <si>
    <t xml:space="preserve">5. </t>
  </si>
  <si>
    <t>Usługi obce ogółem w tym :</t>
  </si>
  <si>
    <t>*konserwacja, serwis sprzętu</t>
  </si>
  <si>
    <t>remonty, naprawy</t>
  </si>
  <si>
    <t>6.</t>
  </si>
  <si>
    <t>Pozostałe wydatki w tym:</t>
  </si>
  <si>
    <t>czynsz, ubezpieczenia, monitoring lokali</t>
  </si>
  <si>
    <t>energia, gaz</t>
  </si>
  <si>
    <t>telefony, abonamenty</t>
  </si>
  <si>
    <t>fundusz reprezentacyjny</t>
  </si>
  <si>
    <t>eksploatacja samochodu (opłata za parking, ubezpieczenia, naprawy</t>
  </si>
  <si>
    <t>usługi prawnicze</t>
  </si>
  <si>
    <t>pozostałe koszty ( internet, sprzątanie,chór i inne)</t>
  </si>
  <si>
    <t>B</t>
  </si>
  <si>
    <t>DZIAŁALNOŚĆ MERYTORYCZNA OGÓŁEM (1+2+3+4+5+ 6)  w tym:</t>
  </si>
  <si>
    <t>Koszty posiedzeń i szkoleń Prezydium i Rady</t>
  </si>
  <si>
    <t>Delegacje służbowe członków Prezydium i Rady</t>
  </si>
  <si>
    <t>Koszty  posiedzeń pełnomocników</t>
  </si>
  <si>
    <t>Koszty organizacji Zjazdu</t>
  </si>
  <si>
    <t>5.</t>
  </si>
  <si>
    <t>Koszty organizacji MDP i DP</t>
  </si>
  <si>
    <t>Inne wydatki (spotk.kier.NZOZ,piel. naczel.  )</t>
  </si>
  <si>
    <t>C</t>
  </si>
  <si>
    <t xml:space="preserve">ŚRODKI FINANSOWE DLA OSÓB ODCHODZĄCYCH NA EMERYTURĘ </t>
  </si>
  <si>
    <t>D</t>
  </si>
  <si>
    <t>WYDATKI KOMISJI PROBLEMOWYCH OGÓŁEM (1+2+3+4+5+6+7+8  +9+10+11+12)</t>
  </si>
  <si>
    <t xml:space="preserve">1. </t>
  </si>
  <si>
    <t>Komisja ds. kształcenia i doskonalenia zawodowego</t>
  </si>
  <si>
    <t xml:space="preserve">2. </t>
  </si>
  <si>
    <t>Komisjads. Połoznych</t>
  </si>
  <si>
    <t xml:space="preserve">3. </t>
  </si>
  <si>
    <t xml:space="preserve">Komisja socjalna </t>
  </si>
  <si>
    <t xml:space="preserve">4. </t>
  </si>
  <si>
    <t xml:space="preserve">Komisja skarg i wniosków </t>
  </si>
  <si>
    <t xml:space="preserve">Komisja ds. szpitalnictwa </t>
  </si>
  <si>
    <t xml:space="preserve">6. </t>
  </si>
  <si>
    <t>Komisja ds. jakości w ochronie zdrowia</t>
  </si>
  <si>
    <t xml:space="preserve">7. </t>
  </si>
  <si>
    <t xml:space="preserve">Komisja ds. nadzoru nad indywidualnymi praktykami pielęgniarskimi / połozniczymi </t>
  </si>
  <si>
    <t xml:space="preserve">8. </t>
  </si>
  <si>
    <t xml:space="preserve">Komisja ds. etyki zawodowej </t>
  </si>
  <si>
    <t xml:space="preserve">9. </t>
  </si>
  <si>
    <t>Komisja ds. promocji zawodów pielęgniarek i połoznych</t>
  </si>
  <si>
    <t xml:space="preserve">Komisja ds.biuletynu </t>
  </si>
  <si>
    <t xml:space="preserve"> Komisje ds.medyc.szkolnej</t>
  </si>
  <si>
    <t>Zespół ds.piel chirurgicznego</t>
  </si>
  <si>
    <t>Zespół ds.piel operacyjnego</t>
  </si>
  <si>
    <t>E</t>
  </si>
  <si>
    <t>WYDATKI KOMISJI REWIZYJNEJ</t>
  </si>
  <si>
    <t>F</t>
  </si>
  <si>
    <t xml:space="preserve">SKŁADKA NA NACZELNĄ RADĘ </t>
  </si>
  <si>
    <t>G</t>
  </si>
  <si>
    <t>KOSZTY SZKOLEŃ PRZYPOMINAJĄCYCH</t>
  </si>
  <si>
    <t>H</t>
  </si>
  <si>
    <t>KSZTAŁCENIE PODYPLOMOWE</t>
  </si>
  <si>
    <t xml:space="preserve">WYDATKI DOTACJI BUDŻETOWEJ OGÓŁEM (1+2+3+4)           w tym : </t>
  </si>
  <si>
    <t>Wydatki prawa wykonywania zawodu oraz prowadzenie rejestru pielęgniarek i położnych</t>
  </si>
  <si>
    <t>Rzecznik Odpowiedzialności Zawodowej</t>
  </si>
  <si>
    <t xml:space="preserve">Okręgowy Sąd </t>
  </si>
  <si>
    <t xml:space="preserve">Działalność Ośrodka Informacyjno - Edukacyjnego </t>
  </si>
  <si>
    <t>J</t>
  </si>
  <si>
    <t>PODATEK DOCHODOWY OD ODSETEK BANKOWYCH</t>
  </si>
  <si>
    <t>K</t>
  </si>
  <si>
    <t>SPŁATA KREDYTU (RATY PODSTAWOWE)</t>
  </si>
  <si>
    <t>6 X 14000</t>
  </si>
  <si>
    <t>L</t>
  </si>
  <si>
    <t>KOSZTY ZAKUPU LOKALU IZBY</t>
  </si>
  <si>
    <t>WYDATKI OGÓŁEM (A+B+C+D+E+F+G+H+I+J+K+L)</t>
  </si>
  <si>
    <t>Ł</t>
  </si>
  <si>
    <t xml:space="preserve">REZERWA FINANSOWA </t>
  </si>
  <si>
    <t>ŚRODKI FINANSOWE OGÓŁEM / łącznie z rezerwą finansową/</t>
  </si>
  <si>
    <t xml:space="preserve">                        Szczecin dnia 30.08.2012 r. r</t>
  </si>
  <si>
    <t xml:space="preserve">  </t>
  </si>
  <si>
    <r>
      <t xml:space="preserve">Rozliczenie wykonania  planu  finansowego </t>
    </r>
    <r>
      <rPr>
        <b/>
        <sz val="12"/>
        <rFont val="Arial"/>
        <family val="2"/>
      </rPr>
      <t xml:space="preserve">za  I kwartał </t>
    </r>
    <r>
      <rPr>
        <b/>
        <sz val="14"/>
        <rFont val="Arial"/>
        <family val="2"/>
      </rPr>
      <t>2014 roku</t>
    </r>
  </si>
  <si>
    <t>WYKONANIE</t>
  </si>
  <si>
    <t>%</t>
  </si>
  <si>
    <t>WPŁYWY OGÓŁEM        ( I+ II+III)</t>
  </si>
  <si>
    <t>opłaty pocztowe, bankowe, inne</t>
  </si>
  <si>
    <t>WYDATKI OGÓŁEM (A+B+C+D+E+F+G+H+I+J)</t>
  </si>
  <si>
    <t xml:space="preserve"> Szczecin dnia 09.05.2014</t>
  </si>
  <si>
    <t xml:space="preserve">                                                                Plan   finansowy na rok 2014</t>
  </si>
  <si>
    <t xml:space="preserve"> Bilans otwarcia – stan środków finansowych na dzień 1stycznia 2014 r.2 265 524,59 w tym: konta bieżące 264 347,49, lokaty   1 940 000,00  konto oprocentowane progres – 61 177,10</t>
  </si>
  <si>
    <t>dotacja budżetowa 2014</t>
  </si>
  <si>
    <t>WPŁYWY OGÓŁEM       ( I+ II+III)</t>
  </si>
  <si>
    <t>*inne(prenumerata, kiążki bib., śr. czystości)</t>
  </si>
  <si>
    <t>DZIAŁALNOŚĆ MERYTORYCZNA OGÓŁEM (1+2+3+4+5+6)  w tym:</t>
  </si>
  <si>
    <t>Koszty organizacji Zjazdów</t>
  </si>
  <si>
    <t>Inne wydatki(spotk.kier.NZOZ,piel. naczel. ,  )</t>
  </si>
  <si>
    <t xml:space="preserve"> Szczecin dnia 28.01.2014</t>
  </si>
  <si>
    <r>
      <t xml:space="preserve">Rozliczenie wykonania  planu  finansowego </t>
    </r>
    <r>
      <rPr>
        <b/>
        <sz val="12"/>
        <rFont val="Arial"/>
        <family val="2"/>
      </rPr>
      <t>za  12 miesięcy</t>
    </r>
    <r>
      <rPr>
        <b/>
        <sz val="14"/>
        <rFont val="Arial"/>
        <family val="2"/>
      </rPr>
      <t xml:space="preserve"> 2013 roku</t>
    </r>
  </si>
  <si>
    <r>
      <t xml:space="preserve"> Bilans otwarcia – stan środków finansowych na dzień 1 stycznia 2013 r.                       2 003 410,94 w tym: konta bieżące 468.679,52 , lokaty   1 494 290,41  konto oprocentowane progres – 40 </t>
    </r>
    <r>
      <rPr>
        <b/>
        <sz val="8"/>
        <rFont val="Arial"/>
        <family val="2"/>
      </rPr>
      <t>441,01</t>
    </r>
  </si>
  <si>
    <t>dotacja budżetowa 2013</t>
  </si>
  <si>
    <t>WYDATKI OGÓŁEM (A+B+C+D+E+F+G+H+I)</t>
  </si>
  <si>
    <t>dokonano następujących przesunięć w planie finansowym uchwałami Rady SIPiP:</t>
  </si>
  <si>
    <t>72/VI/13 z dn 26.09.13r</t>
  </si>
  <si>
    <t>100 000 z p.J do p.D1</t>
  </si>
  <si>
    <t>kom. Kształcenia</t>
  </si>
  <si>
    <t>95/VI/13 z dn 28.11.13r</t>
  </si>
  <si>
    <t>30 000 z p.J do p.A4</t>
  </si>
  <si>
    <t>wyposażenie</t>
  </si>
  <si>
    <t>47 854 z p.J do p.A6</t>
  </si>
  <si>
    <t>poz. Koszty</t>
  </si>
  <si>
    <t>70 000 z p.J do p.D1</t>
  </si>
  <si>
    <r>
      <t xml:space="preserve">Rozliczenie wykonania  planu  finansowego </t>
    </r>
    <r>
      <rPr>
        <b/>
        <sz val="12"/>
        <rFont val="Arial"/>
        <family val="2"/>
      </rPr>
      <t>za  6 miesięcy</t>
    </r>
    <r>
      <rPr>
        <b/>
        <sz val="14"/>
        <rFont val="Arial"/>
        <family val="2"/>
      </rPr>
      <t xml:space="preserve"> 2013 roku</t>
    </r>
  </si>
  <si>
    <t xml:space="preserve"> Szczecin dnia 06.09.2013</t>
  </si>
  <si>
    <t xml:space="preserve">                                                                Plan   finansowy na rok 2013</t>
  </si>
  <si>
    <r>
      <t xml:space="preserve"> Bilans otwarcia – stan środków finansowych na dzień 1 stycznia 2013 r.2 003 410,94 w tym: konta bieżące 468.679,52 , lokaty   1 494 290,41  konto oprocentowane progres – 40 </t>
    </r>
    <r>
      <rPr>
        <b/>
        <sz val="8"/>
        <rFont val="Arial"/>
        <family val="2"/>
      </rPr>
      <t>441,01</t>
    </r>
  </si>
  <si>
    <t xml:space="preserve"> Szczecin dnia 30.01.2013</t>
  </si>
  <si>
    <t>2670000 - LOK,  4 400 - NOTARIUSZ, 2 000 -OPERAT SZACUNKOWY, 16 000 PROWIZJA PRZYGOTOWAWCZA</t>
  </si>
  <si>
    <t>odsetki kredytu</t>
  </si>
  <si>
    <t>6X3200</t>
  </si>
  <si>
    <t xml:space="preserve"> Szczecin dnia 17.06.2014</t>
  </si>
  <si>
    <t>Rozliczenie wykonania  planu  finansowego za  6 miesięcy 2014 roku</t>
  </si>
  <si>
    <t xml:space="preserve"> Szczecin dnia 08.09.2014</t>
  </si>
  <si>
    <t>96/VI/14 z dn 18.09.14r</t>
  </si>
  <si>
    <t>7 000 z p.Łdo p.A6-p.w.</t>
  </si>
  <si>
    <t>Kusocińskiego</t>
  </si>
  <si>
    <t>98/VI/14 z dn 18.09.14r</t>
  </si>
  <si>
    <t>26 000 z p.Łdo p.A6-p.w.</t>
  </si>
  <si>
    <t>95/VI/14 z dn 18.09.14r</t>
  </si>
  <si>
    <t>20 000z p.Łdo p.A6-p.w.</t>
  </si>
  <si>
    <t>176/VI/14 z dn 18.12.14r</t>
  </si>
  <si>
    <t>5 000 z p.Łdo p.A6-p.w.</t>
  </si>
  <si>
    <t>Komisja socjalna</t>
  </si>
  <si>
    <t>Rozliczenie wykonania  planu  finansowego za  12 miesięcy 2014 roku</t>
  </si>
  <si>
    <t xml:space="preserve"> Szczecin dnia 03.02.2015</t>
  </si>
  <si>
    <t>Plan finansowy na 2015 rok</t>
  </si>
  <si>
    <t>Inne wydatki (spotk.kier.NZOZ,piel. naczel. OKW )</t>
  </si>
  <si>
    <t>Komisja socjalna :</t>
  </si>
  <si>
    <t>Koszty posiedzeń</t>
  </si>
  <si>
    <t>koszty pomocy socjalnej</t>
  </si>
  <si>
    <t>Koszty refundacji</t>
  </si>
  <si>
    <t>Komisja ds. kształcenia i doskonalenia zawodowego:</t>
  </si>
  <si>
    <t xml:space="preserve">Komisja ds.biuletynu: </t>
  </si>
  <si>
    <t>Koszty biuletynu</t>
  </si>
  <si>
    <t>WYDATKI KOMISJI PROBLEMOWYCH OGÓŁEM (1+2+3+4+5+6+7+8  +9+10+11+12+13)</t>
  </si>
  <si>
    <t>V</t>
  </si>
  <si>
    <t>SPRZEDAŻ LOKALU</t>
  </si>
  <si>
    <t>WPŁYWY OGÓŁEM        ( I+ II+III+IV+V)</t>
  </si>
  <si>
    <t>biegły rewident</t>
  </si>
  <si>
    <t>dotacja budżetowa 2015</t>
  </si>
  <si>
    <t>M</t>
  </si>
  <si>
    <t>WYDATKI OGÓŁEM (A+B+C+D+E+F+G+H+I+J+K+L+Ł)</t>
  </si>
  <si>
    <t>KOSZT WYKOŃCZENIA LOKALU</t>
  </si>
  <si>
    <r>
      <t xml:space="preserve">WYDATKI KOMISJI PROBLEMOWYCH OGÓŁEM </t>
    </r>
    <r>
      <rPr>
        <b/>
        <sz val="12"/>
        <rFont val="Arial"/>
        <family val="2"/>
      </rPr>
      <t>(1+2+3+4+5+6+7+8  +9+10+11+12+13+14)</t>
    </r>
  </si>
  <si>
    <t xml:space="preserve"> Szczecin dnia 16.02.2015</t>
  </si>
  <si>
    <t xml:space="preserve"> Bilans otwarcia – stan środków finansowych na dzień 1 stycznia 2015 r.w tym lokaty  -  980 000,00 konto oprocentowane progres – 64046,99; konta bieżące - 246739,39</t>
  </si>
  <si>
    <t>Zespół ds.piel.diabetologicznego</t>
  </si>
  <si>
    <t>Wydatki nie będące kosztami bieżącego roku</t>
  </si>
  <si>
    <t>BILANS OTWARCIA 2015</t>
  </si>
  <si>
    <t xml:space="preserve"> Bilans otwarcia 2014</t>
  </si>
  <si>
    <t>zaliczki na składki ZUS</t>
  </si>
  <si>
    <t xml:space="preserve"> Szczecin dnia 17.02.2015</t>
  </si>
  <si>
    <t>357 610,87 zł</t>
  </si>
  <si>
    <r>
      <t>ZYSK                                                                            ( I + II ) - [( A+B+C+D+E+F+G+H+I+J) +                                     (48 910,78+29 438,40)</t>
    </r>
    <r>
      <rPr>
        <b/>
        <sz val="14"/>
        <rFont val="DejaVu Sans"/>
        <family val="2"/>
      </rPr>
      <t>]</t>
    </r>
  </si>
  <si>
    <t xml:space="preserve"> Bilans otwarcia – stan środków finansowych na dzień 1 stycznia 2014 r.                 2 265 524,59 w tym: konta bieżące                     264 347,49, lokaty   1 940 000,00  konto oprocentowane progres – 61 177,10</t>
  </si>
  <si>
    <t>*inne (prenumerata,śr.czystości)</t>
  </si>
  <si>
    <t>*inne  (bilety MZK, mat. techniczne, art. spożywcze)</t>
  </si>
  <si>
    <t>pozostałe koszty (internet, sprzątanie,chór i inne) - w tym                         29 438,40 (Kusocińskiego)</t>
  </si>
  <si>
    <t>Inne wydatki (spotk. kier. NZOZ, piel. naczelnych)</t>
  </si>
  <si>
    <t>Komisja ds. położnych</t>
  </si>
  <si>
    <t xml:space="preserve">Komisja ds. nadzoru nad indywidualnymi praktykami pielęgniarskimi / położniczymi </t>
  </si>
  <si>
    <t>Komisja ds. promocji zawodów pielęgniarek i położnych</t>
  </si>
  <si>
    <t xml:space="preserve"> Komisja ds.medycyny szkolnej</t>
  </si>
  <si>
    <t>Zespół ds. piel. chirurgicznego</t>
  </si>
  <si>
    <t>Zespół ds. piel. operacyjnego</t>
  </si>
  <si>
    <t xml:space="preserve">WYDATKI DOTACJI BUDŻETOWEJ OGÓŁEM (1+2+3+4) w tym: </t>
  </si>
  <si>
    <t>Okręgowy Rzecznik Odpowiedzialności Zawodowej</t>
  </si>
  <si>
    <t>Okręgowy Sąd Piel. i Poł.</t>
  </si>
  <si>
    <t>dokonano przesunięć                   w planie finansowym  zgodnie z uchwałami Rady SIPiP</t>
  </si>
  <si>
    <t>Rozliczenie wykonania  planu  finansowego za  12 miesięcy 2014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</si>
</sst>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.00\ _z_ł_-;\-* #,##0.00\ _z_ł_-;_-* \-??\ _z_ł_-;_-@_-"/>
    <numFmt numFmtId="166" formatCode="#,##0.00&quot; zł&quot;;[Red]\-#,##0.00&quot; zł&quot;"/>
    <numFmt numFmtId="167" formatCode="#,##0.00\ [$zł-415];[Red]\-#,##0.00\ [$zł-415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5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b/>
      <i/>
      <sz val="9"/>
      <name val="Arial"/>
      <family val="2"/>
    </font>
    <font>
      <b/>
      <sz val="14"/>
      <name val="DejaVu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tted">
        <color indexed="8"/>
      </right>
      <top style="hair">
        <color indexed="8"/>
      </top>
      <bottom style="hair">
        <color indexed="8"/>
      </bottom>
    </border>
    <border>
      <left style="dotted">
        <color indexed="8"/>
      </left>
      <right style="dotted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otted">
        <color indexed="8"/>
      </right>
      <top style="hair">
        <color indexed="8"/>
      </top>
      <bottom>
        <color indexed="63"/>
      </bottom>
    </border>
    <border>
      <left style="dotted">
        <color indexed="8"/>
      </left>
      <right style="hair"/>
      <top style="hair">
        <color indexed="8"/>
      </top>
      <bottom style="hair">
        <color indexed="8"/>
      </bottom>
    </border>
    <border>
      <left style="dotted">
        <color indexed="8"/>
      </left>
      <right style="hair"/>
      <top>
        <color indexed="63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/>
      <right style="hair"/>
      <top style="hair">
        <color indexed="8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164" fontId="3" fillId="0" borderId="16" xfId="0" applyNumberFormat="1" applyFont="1" applyBorder="1" applyAlignment="1">
      <alignment vertical="center"/>
    </xf>
    <xf numFmtId="0" fontId="5" fillId="0" borderId="16" xfId="0" applyFont="1" applyBorder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left" vertical="center" wrapText="1"/>
    </xf>
    <xf numFmtId="164" fontId="3" fillId="33" borderId="16" xfId="0" applyNumberFormat="1" applyFont="1" applyFill="1" applyBorder="1" applyAlignment="1">
      <alignment vertical="center"/>
    </xf>
    <xf numFmtId="0" fontId="5" fillId="33" borderId="16" xfId="0" applyFont="1" applyFill="1" applyBorder="1" applyAlignment="1">
      <alignment/>
    </xf>
    <xf numFmtId="0" fontId="3" fillId="0" borderId="16" xfId="0" applyFont="1" applyBorder="1" applyAlignment="1">
      <alignment wrapText="1"/>
    </xf>
    <xf numFmtId="10" fontId="3" fillId="0" borderId="16" xfId="0" applyNumberFormat="1" applyFont="1" applyBorder="1" applyAlignment="1">
      <alignment vertical="center"/>
    </xf>
    <xf numFmtId="0" fontId="7" fillId="0" borderId="16" xfId="0" applyFont="1" applyBorder="1" applyAlignment="1">
      <alignment/>
    </xf>
    <xf numFmtId="164" fontId="7" fillId="0" borderId="16" xfId="0" applyNumberFormat="1" applyFont="1" applyBorder="1" applyAlignment="1">
      <alignment/>
    </xf>
    <xf numFmtId="10" fontId="8" fillId="0" borderId="16" xfId="0" applyNumberFormat="1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10" fontId="8" fillId="0" borderId="17" xfId="0" applyNumberFormat="1" applyFont="1" applyFill="1" applyBorder="1" applyAlignment="1">
      <alignment vertical="center"/>
    </xf>
    <xf numFmtId="164" fontId="9" fillId="0" borderId="16" xfId="0" applyNumberFormat="1" applyFont="1" applyBorder="1" applyAlignment="1">
      <alignment/>
    </xf>
    <xf numFmtId="10" fontId="5" fillId="0" borderId="16" xfId="0" applyNumberFormat="1" applyFont="1" applyBorder="1" applyAlignment="1">
      <alignment vertical="center"/>
    </xf>
    <xf numFmtId="0" fontId="10" fillId="0" borderId="16" xfId="0" applyFont="1" applyBorder="1" applyAlignment="1">
      <alignment/>
    </xf>
    <xf numFmtId="165" fontId="0" fillId="0" borderId="0" xfId="0" applyNumberFormat="1" applyFont="1" applyAlignment="1">
      <alignment/>
    </xf>
    <xf numFmtId="0" fontId="11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164" fontId="4" fillId="0" borderId="16" xfId="0" applyNumberFormat="1" applyFont="1" applyBorder="1" applyAlignment="1">
      <alignment/>
    </xf>
    <xf numFmtId="10" fontId="4" fillId="0" borderId="16" xfId="0" applyNumberFormat="1" applyFont="1" applyBorder="1" applyAlignment="1">
      <alignment vertical="center"/>
    </xf>
    <xf numFmtId="0" fontId="2" fillId="0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164" fontId="7" fillId="0" borderId="16" xfId="0" applyNumberFormat="1" applyFont="1" applyBorder="1" applyAlignment="1">
      <alignment vertical="center"/>
    </xf>
    <xf numFmtId="0" fontId="7" fillId="0" borderId="16" xfId="0" applyFont="1" applyBorder="1" applyAlignment="1">
      <alignment wrapText="1"/>
    </xf>
    <xf numFmtId="166" fontId="0" fillId="0" borderId="0" xfId="0" applyNumberFormat="1" applyAlignment="1">
      <alignment vertical="center"/>
    </xf>
    <xf numFmtId="0" fontId="8" fillId="0" borderId="0" xfId="0" applyFont="1" applyAlignment="1">
      <alignment/>
    </xf>
    <xf numFmtId="0" fontId="7" fillId="0" borderId="16" xfId="0" applyFont="1" applyFill="1" applyBorder="1" applyAlignment="1">
      <alignment/>
    </xf>
    <xf numFmtId="0" fontId="7" fillId="0" borderId="16" xfId="0" applyFont="1" applyFill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164" fontId="3" fillId="0" borderId="16" xfId="0" applyNumberFormat="1" applyFont="1" applyBorder="1" applyAlignment="1">
      <alignment vertical="center" wrapText="1"/>
    </xf>
    <xf numFmtId="164" fontId="7" fillId="0" borderId="16" xfId="0" applyNumberFormat="1" applyFont="1" applyBorder="1" applyAlignment="1">
      <alignment vertical="center" wrapText="1"/>
    </xf>
    <xf numFmtId="0" fontId="7" fillId="0" borderId="16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167" fontId="7" fillId="0" borderId="16" xfId="0" applyNumberFormat="1" applyFont="1" applyBorder="1" applyAlignment="1">
      <alignment/>
    </xf>
    <xf numFmtId="0" fontId="11" fillId="0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164" fontId="4" fillId="0" borderId="16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164" fontId="4" fillId="0" borderId="16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0" fontId="12" fillId="0" borderId="16" xfId="0" applyFont="1" applyBorder="1" applyAlignment="1">
      <alignment wrapText="1"/>
    </xf>
    <xf numFmtId="0" fontId="12" fillId="0" borderId="16" xfId="0" applyFont="1" applyBorder="1" applyAlignment="1">
      <alignment/>
    </xf>
    <xf numFmtId="0" fontId="2" fillId="0" borderId="18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16" xfId="0" applyFont="1" applyBorder="1" applyAlignment="1">
      <alignment vertical="center" wrapText="1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0" fontId="13" fillId="0" borderId="16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vertical="center" wrapText="1"/>
    </xf>
    <xf numFmtId="10" fontId="3" fillId="0" borderId="18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164" fontId="4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 wrapText="1"/>
    </xf>
    <xf numFmtId="164" fontId="9" fillId="0" borderId="0" xfId="0" applyNumberFormat="1" applyFont="1" applyBorder="1" applyAlignment="1">
      <alignment horizontal="right" vertical="center" wrapText="1"/>
    </xf>
    <xf numFmtId="164" fontId="9" fillId="0" borderId="0" xfId="0" applyNumberFormat="1" applyFont="1" applyBorder="1" applyAlignment="1">
      <alignment horizontal="left" vertical="center" wrapText="1"/>
    </xf>
    <xf numFmtId="3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0" fillId="34" borderId="16" xfId="0" applyFill="1" applyBorder="1" applyAlignment="1">
      <alignment/>
    </xf>
    <xf numFmtId="0" fontId="7" fillId="34" borderId="16" xfId="0" applyFont="1" applyFill="1" applyBorder="1" applyAlignment="1">
      <alignment wrapText="1"/>
    </xf>
    <xf numFmtId="164" fontId="7" fillId="34" borderId="16" xfId="0" applyNumberFormat="1" applyFont="1" applyFill="1" applyBorder="1" applyAlignment="1">
      <alignment/>
    </xf>
    <xf numFmtId="0" fontId="3" fillId="34" borderId="0" xfId="0" applyFont="1" applyFill="1" applyAlignment="1">
      <alignment horizontal="center"/>
    </xf>
    <xf numFmtId="0" fontId="3" fillId="34" borderId="17" xfId="0" applyFont="1" applyFill="1" applyBorder="1" applyAlignment="1">
      <alignment/>
    </xf>
    <xf numFmtId="164" fontId="3" fillId="34" borderId="16" xfId="0" applyNumberFormat="1" applyFont="1" applyFill="1" applyBorder="1" applyAlignment="1">
      <alignment/>
    </xf>
    <xf numFmtId="0" fontId="11" fillId="34" borderId="16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wrapText="1"/>
    </xf>
    <xf numFmtId="164" fontId="4" fillId="34" borderId="16" xfId="0" applyNumberFormat="1" applyFont="1" applyFill="1" applyBorder="1" applyAlignment="1">
      <alignment vertical="center" wrapText="1"/>
    </xf>
    <xf numFmtId="164" fontId="4" fillId="34" borderId="0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wrapText="1"/>
    </xf>
    <xf numFmtId="164" fontId="7" fillId="0" borderId="16" xfId="0" applyNumberFormat="1" applyFont="1" applyFill="1" applyBorder="1" applyAlignment="1">
      <alignment/>
    </xf>
    <xf numFmtId="0" fontId="2" fillId="0" borderId="18" xfId="0" applyFont="1" applyFill="1" applyBorder="1" applyAlignment="1">
      <alignment wrapText="1"/>
    </xf>
    <xf numFmtId="0" fontId="3" fillId="0" borderId="17" xfId="0" applyFont="1" applyFill="1" applyBorder="1" applyAlignment="1">
      <alignment/>
    </xf>
    <xf numFmtId="164" fontId="3" fillId="0" borderId="16" xfId="0" applyNumberFormat="1" applyFont="1" applyFill="1" applyBorder="1" applyAlignment="1">
      <alignment/>
    </xf>
    <xf numFmtId="164" fontId="4" fillId="0" borderId="21" xfId="0" applyNumberFormat="1" applyFont="1" applyBorder="1" applyAlignment="1">
      <alignment vertical="center" wrapText="1"/>
    </xf>
    <xf numFmtId="164" fontId="4" fillId="0" borderId="21" xfId="0" applyNumberFormat="1" applyFont="1" applyFill="1" applyBorder="1" applyAlignment="1">
      <alignment vertical="center" wrapText="1"/>
    </xf>
    <xf numFmtId="164" fontId="4" fillId="0" borderId="22" xfId="0" applyNumberFormat="1" applyFont="1" applyFill="1" applyBorder="1" applyAlignment="1">
      <alignment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64" fontId="3" fillId="0" borderId="27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164" fontId="3" fillId="0" borderId="28" xfId="0" applyNumberFormat="1" applyFont="1" applyBorder="1" applyAlignment="1">
      <alignment vertic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0" fontId="8" fillId="0" borderId="27" xfId="0" applyNumberFormat="1" applyFont="1" applyBorder="1" applyAlignment="1">
      <alignment vertical="center"/>
    </xf>
    <xf numFmtId="0" fontId="0" fillId="0" borderId="31" xfId="0" applyBorder="1" applyAlignment="1">
      <alignment/>
    </xf>
    <xf numFmtId="10" fontId="3" fillId="0" borderId="32" xfId="0" applyNumberFormat="1" applyFont="1" applyBorder="1" applyAlignment="1">
      <alignment vertical="center"/>
    </xf>
    <xf numFmtId="0" fontId="0" fillId="0" borderId="33" xfId="0" applyBorder="1" applyAlignment="1">
      <alignment/>
    </xf>
    <xf numFmtId="0" fontId="3" fillId="0" borderId="34" xfId="0" applyFont="1" applyFill="1" applyBorder="1" applyAlignment="1">
      <alignment horizontal="center"/>
    </xf>
    <xf numFmtId="164" fontId="14" fillId="0" borderId="0" xfId="0" applyNumberFormat="1" applyFont="1" applyBorder="1" applyAlignment="1">
      <alignment horizontal="right" vertical="center" wrapText="1"/>
    </xf>
    <xf numFmtId="164" fontId="14" fillId="0" borderId="0" xfId="0" applyNumberFormat="1" applyFont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horizontal="left" vertical="center" wrapText="1"/>
    </xf>
    <xf numFmtId="3" fontId="9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6" xfId="0" applyFill="1" applyBorder="1" applyAlignment="1">
      <alignment/>
    </xf>
    <xf numFmtId="164" fontId="15" fillId="0" borderId="16" xfId="0" applyNumberFormat="1" applyFont="1" applyBorder="1" applyAlignment="1">
      <alignment vertical="center" wrapText="1"/>
    </xf>
    <xf numFmtId="164" fontId="15" fillId="0" borderId="16" xfId="0" applyNumberFormat="1" applyFont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164" fontId="4" fillId="0" borderId="0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0" fontId="8" fillId="0" borderId="16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164" fontId="3" fillId="0" borderId="35" xfId="0" applyNumberFormat="1" applyFont="1" applyBorder="1" applyAlignment="1">
      <alignment vertical="center" wrapText="1"/>
    </xf>
    <xf numFmtId="0" fontId="2" fillId="0" borderId="27" xfId="0" applyFont="1" applyFill="1" applyBorder="1" applyAlignment="1">
      <alignment wrapText="1"/>
    </xf>
    <xf numFmtId="0" fontId="3" fillId="0" borderId="27" xfId="0" applyFont="1" applyBorder="1" applyAlignment="1">
      <alignment vertical="center" wrapText="1"/>
    </xf>
    <xf numFmtId="164" fontId="4" fillId="0" borderId="36" xfId="0" applyNumberFormat="1" applyFont="1" applyFill="1" applyBorder="1" applyAlignment="1">
      <alignment vertical="center"/>
    </xf>
    <xf numFmtId="0" fontId="3" fillId="0" borderId="37" xfId="0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164" fontId="3" fillId="33" borderId="16" xfId="0" applyNumberFormat="1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46</xdr:row>
      <xdr:rowOff>114300</xdr:rowOff>
    </xdr:from>
    <xdr:to>
      <xdr:col>0</xdr:col>
      <xdr:colOff>209550</xdr:colOff>
      <xdr:row>47</xdr:row>
      <xdr:rowOff>209550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42875" y="133350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46</xdr:row>
      <xdr:rowOff>114300</xdr:rowOff>
    </xdr:from>
    <xdr:to>
      <xdr:col>0</xdr:col>
      <xdr:colOff>209550</xdr:colOff>
      <xdr:row>47</xdr:row>
      <xdr:rowOff>209550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142875" y="133350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44</xdr:row>
      <xdr:rowOff>114300</xdr:rowOff>
    </xdr:from>
    <xdr:to>
      <xdr:col>0</xdr:col>
      <xdr:colOff>209550</xdr:colOff>
      <xdr:row>45</xdr:row>
      <xdr:rowOff>209550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42875" y="1294447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44</xdr:row>
      <xdr:rowOff>114300</xdr:rowOff>
    </xdr:from>
    <xdr:to>
      <xdr:col>0</xdr:col>
      <xdr:colOff>209550</xdr:colOff>
      <xdr:row>45</xdr:row>
      <xdr:rowOff>209550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142875" y="1294447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44</xdr:row>
      <xdr:rowOff>114300</xdr:rowOff>
    </xdr:from>
    <xdr:to>
      <xdr:col>0</xdr:col>
      <xdr:colOff>209550</xdr:colOff>
      <xdr:row>45</xdr:row>
      <xdr:rowOff>209550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42875" y="1294447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47</xdr:row>
      <xdr:rowOff>114300</xdr:rowOff>
    </xdr:from>
    <xdr:to>
      <xdr:col>0</xdr:col>
      <xdr:colOff>209550</xdr:colOff>
      <xdr:row>48</xdr:row>
      <xdr:rowOff>209550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42875" y="1364932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47</xdr:row>
      <xdr:rowOff>114300</xdr:rowOff>
    </xdr:from>
    <xdr:to>
      <xdr:col>0</xdr:col>
      <xdr:colOff>209550</xdr:colOff>
      <xdr:row>48</xdr:row>
      <xdr:rowOff>209550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142875" y="1364932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46</xdr:row>
      <xdr:rowOff>114300</xdr:rowOff>
    </xdr:from>
    <xdr:to>
      <xdr:col>0</xdr:col>
      <xdr:colOff>209550</xdr:colOff>
      <xdr:row>47</xdr:row>
      <xdr:rowOff>209550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42875" y="133350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46</xdr:row>
      <xdr:rowOff>114300</xdr:rowOff>
    </xdr:from>
    <xdr:to>
      <xdr:col>0</xdr:col>
      <xdr:colOff>209550</xdr:colOff>
      <xdr:row>47</xdr:row>
      <xdr:rowOff>209550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142875" y="133350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46</xdr:row>
      <xdr:rowOff>114300</xdr:rowOff>
    </xdr:from>
    <xdr:to>
      <xdr:col>0</xdr:col>
      <xdr:colOff>209550</xdr:colOff>
      <xdr:row>47</xdr:row>
      <xdr:rowOff>209550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42875" y="133350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46</xdr:row>
      <xdr:rowOff>114300</xdr:rowOff>
    </xdr:from>
    <xdr:to>
      <xdr:col>0</xdr:col>
      <xdr:colOff>209550</xdr:colOff>
      <xdr:row>47</xdr:row>
      <xdr:rowOff>209550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142875" y="133350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48</xdr:row>
      <xdr:rowOff>133350</xdr:rowOff>
    </xdr:from>
    <xdr:to>
      <xdr:col>0</xdr:col>
      <xdr:colOff>209550</xdr:colOff>
      <xdr:row>50</xdr:row>
      <xdr:rowOff>47625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42875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48</xdr:row>
      <xdr:rowOff>133350</xdr:rowOff>
    </xdr:from>
    <xdr:to>
      <xdr:col>0</xdr:col>
      <xdr:colOff>209550</xdr:colOff>
      <xdr:row>50</xdr:row>
      <xdr:rowOff>47625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142875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45</xdr:row>
      <xdr:rowOff>133350</xdr:rowOff>
    </xdr:from>
    <xdr:to>
      <xdr:col>0</xdr:col>
      <xdr:colOff>209550</xdr:colOff>
      <xdr:row>47</xdr:row>
      <xdr:rowOff>47625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42875" y="1319212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45</xdr:row>
      <xdr:rowOff>133350</xdr:rowOff>
    </xdr:from>
    <xdr:to>
      <xdr:col>0</xdr:col>
      <xdr:colOff>209550</xdr:colOff>
      <xdr:row>47</xdr:row>
      <xdr:rowOff>47625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142875" y="1319212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44</xdr:row>
      <xdr:rowOff>114300</xdr:rowOff>
    </xdr:from>
    <xdr:to>
      <xdr:col>0</xdr:col>
      <xdr:colOff>209550</xdr:colOff>
      <xdr:row>45</xdr:row>
      <xdr:rowOff>209550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42875" y="1294447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44</xdr:row>
      <xdr:rowOff>114300</xdr:rowOff>
    </xdr:from>
    <xdr:to>
      <xdr:col>0</xdr:col>
      <xdr:colOff>209550</xdr:colOff>
      <xdr:row>45</xdr:row>
      <xdr:rowOff>209550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142875" y="1294447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44</xdr:row>
      <xdr:rowOff>114300</xdr:rowOff>
    </xdr:from>
    <xdr:to>
      <xdr:col>0</xdr:col>
      <xdr:colOff>209550</xdr:colOff>
      <xdr:row>45</xdr:row>
      <xdr:rowOff>209550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42875" y="130873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44</xdr:row>
      <xdr:rowOff>114300</xdr:rowOff>
    </xdr:from>
    <xdr:to>
      <xdr:col>0</xdr:col>
      <xdr:colOff>209550</xdr:colOff>
      <xdr:row>45</xdr:row>
      <xdr:rowOff>209550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42875" y="1294447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44</xdr:row>
      <xdr:rowOff>114300</xdr:rowOff>
    </xdr:from>
    <xdr:to>
      <xdr:col>0</xdr:col>
      <xdr:colOff>209550</xdr:colOff>
      <xdr:row>45</xdr:row>
      <xdr:rowOff>209550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142875" y="1294447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76">
      <selection activeCell="G42" sqref="G42"/>
    </sheetView>
  </sheetViews>
  <sheetFormatPr defaultColWidth="9.140625" defaultRowHeight="12.75"/>
  <cols>
    <col min="1" max="1" width="4.8515625" style="0" customWidth="1"/>
    <col min="2" max="2" width="28.28125" style="0" customWidth="1"/>
    <col min="3" max="3" width="23.7109375" style="0" customWidth="1"/>
    <col min="4" max="4" width="22.00390625" style="0" customWidth="1"/>
    <col min="5" max="5" width="15.57421875" style="0" customWidth="1"/>
  </cols>
  <sheetData>
    <row r="1" spans="1:5" ht="51.75" customHeight="1">
      <c r="A1" s="1"/>
      <c r="B1" s="2"/>
      <c r="C1" s="3"/>
      <c r="D1" s="3" t="s">
        <v>4</v>
      </c>
      <c r="E1" s="4" t="s">
        <v>107</v>
      </c>
    </row>
    <row r="2" spans="1:4" ht="15.75" customHeight="1">
      <c r="A2" s="5"/>
      <c r="B2" s="6" t="s">
        <v>159</v>
      </c>
      <c r="C2" s="7"/>
      <c r="D2" s="8"/>
    </row>
    <row r="3" spans="1:5" ht="37.5" customHeight="1">
      <c r="A3" s="9"/>
      <c r="B3" s="9"/>
      <c r="C3" s="10" t="s">
        <v>1</v>
      </c>
      <c r="D3" s="10" t="s">
        <v>109</v>
      </c>
      <c r="E3" s="11" t="s">
        <v>110</v>
      </c>
    </row>
    <row r="4" spans="1:6" ht="61.5" customHeight="1">
      <c r="A4" s="12" t="s">
        <v>2</v>
      </c>
      <c r="B4" s="13" t="s">
        <v>3</v>
      </c>
      <c r="C4" s="14">
        <v>2265524.59</v>
      </c>
      <c r="D4" s="14"/>
      <c r="E4" s="15" t="s">
        <v>4</v>
      </c>
      <c r="F4" t="s">
        <v>4</v>
      </c>
    </row>
    <row r="5" spans="1:5" ht="21" customHeight="1">
      <c r="A5" s="16"/>
      <c r="B5" s="17"/>
      <c r="C5" s="18"/>
      <c r="D5" s="18"/>
      <c r="E5" s="19"/>
    </row>
    <row r="6" spans="1:5" ht="42" customHeight="1">
      <c r="A6" s="12" t="s">
        <v>5</v>
      </c>
      <c r="B6" s="20" t="s">
        <v>6</v>
      </c>
      <c r="C6" s="14">
        <f>SUM(C7:C10)</f>
        <v>1935000</v>
      </c>
      <c r="D6" s="14">
        <f>SUM(D7:D10)</f>
        <v>2096461.32</v>
      </c>
      <c r="E6" s="21">
        <f aca="true" t="shared" si="0" ref="E6:E15">(D6/C6)*100%</f>
        <v>1.0834425426356589</v>
      </c>
    </row>
    <row r="7" spans="1:5" ht="12.75">
      <c r="A7" s="9"/>
      <c r="B7" s="22" t="s">
        <v>7</v>
      </c>
      <c r="C7" s="23">
        <v>1800000</v>
      </c>
      <c r="D7" s="23">
        <v>1957865.1</v>
      </c>
      <c r="E7" s="24">
        <f t="shared" si="0"/>
        <v>1.0877028333333334</v>
      </c>
    </row>
    <row r="8" spans="1:5" ht="12.75">
      <c r="A8" s="9"/>
      <c r="B8" s="22" t="s">
        <v>8</v>
      </c>
      <c r="C8" s="23">
        <v>45000</v>
      </c>
      <c r="D8" s="23">
        <v>50383.88</v>
      </c>
      <c r="E8" s="24">
        <f t="shared" si="0"/>
        <v>1.1196417777777776</v>
      </c>
    </row>
    <row r="9" spans="1:5" ht="12.75">
      <c r="A9" s="9"/>
      <c r="B9" s="22" t="s">
        <v>117</v>
      </c>
      <c r="C9" s="23">
        <v>80000</v>
      </c>
      <c r="D9" s="23">
        <v>75102.84</v>
      </c>
      <c r="E9" s="24">
        <f t="shared" si="0"/>
        <v>0.9387854999999999</v>
      </c>
    </row>
    <row r="10" spans="1:5" ht="24">
      <c r="A10" s="9"/>
      <c r="B10" s="25" t="s">
        <v>10</v>
      </c>
      <c r="C10" s="23">
        <v>10000</v>
      </c>
      <c r="D10" s="23">
        <v>13109.5</v>
      </c>
      <c r="E10" s="24">
        <f t="shared" si="0"/>
        <v>1.31095</v>
      </c>
    </row>
    <row r="11" spans="1:5" ht="42" customHeight="1">
      <c r="A11" s="12" t="s">
        <v>11</v>
      </c>
      <c r="B11" s="26" t="s">
        <v>12</v>
      </c>
      <c r="C11" s="14">
        <f>SUM(C12:C15)</f>
        <v>715000</v>
      </c>
      <c r="D11" s="14">
        <f>SUM(D12:D15)</f>
        <v>1056726.94</v>
      </c>
      <c r="E11" s="21">
        <f t="shared" si="0"/>
        <v>1.477939776223776</v>
      </c>
    </row>
    <row r="12" spans="1:5" ht="12.75">
      <c r="A12" s="9"/>
      <c r="B12" s="22" t="s">
        <v>13</v>
      </c>
      <c r="C12" s="23">
        <v>2000</v>
      </c>
      <c r="D12" s="23">
        <v>4000</v>
      </c>
      <c r="E12" s="24">
        <f t="shared" si="0"/>
        <v>2</v>
      </c>
    </row>
    <row r="13" spans="1:5" ht="12.75">
      <c r="A13" s="9"/>
      <c r="B13" s="22" t="s">
        <v>14</v>
      </c>
      <c r="C13" s="23">
        <v>700000</v>
      </c>
      <c r="D13" s="23">
        <v>1034292.61</v>
      </c>
      <c r="E13" s="24">
        <f t="shared" si="0"/>
        <v>1.4775608714285715</v>
      </c>
    </row>
    <row r="14" spans="1:7" ht="12.75">
      <c r="A14" s="9"/>
      <c r="B14" s="22" t="s">
        <v>15</v>
      </c>
      <c r="C14" s="23">
        <v>10000</v>
      </c>
      <c r="D14" s="23">
        <v>11300</v>
      </c>
      <c r="E14" s="24">
        <f t="shared" si="0"/>
        <v>1.13</v>
      </c>
      <c r="G14" t="s">
        <v>4</v>
      </c>
    </row>
    <row r="15" spans="1:5" ht="12.75">
      <c r="A15" s="116"/>
      <c r="B15" s="22" t="s">
        <v>16</v>
      </c>
      <c r="C15" s="23">
        <v>3000</v>
      </c>
      <c r="D15" s="23">
        <v>7134.33</v>
      </c>
      <c r="E15" s="113">
        <f t="shared" si="0"/>
        <v>2.37811</v>
      </c>
    </row>
    <row r="16" spans="1:5" ht="18">
      <c r="A16" s="117" t="s">
        <v>17</v>
      </c>
      <c r="B16" s="99" t="s">
        <v>18</v>
      </c>
      <c r="C16" s="100"/>
      <c r="D16" s="107"/>
      <c r="E16" s="114"/>
    </row>
    <row r="17" spans="1:5" ht="36">
      <c r="A17" s="116"/>
      <c r="B17" s="26" t="s">
        <v>19</v>
      </c>
      <c r="C17" s="14">
        <f>C4+C6+C11+C16</f>
        <v>4915524.59</v>
      </c>
      <c r="D17" s="108">
        <f>D4+D6+D11</f>
        <v>3153188.26</v>
      </c>
      <c r="E17" s="115">
        <f>(D17/C17)*100%</f>
        <v>0.6414754320250486</v>
      </c>
    </row>
    <row r="18" spans="1:5" ht="18">
      <c r="A18" s="9"/>
      <c r="B18" s="9"/>
      <c r="C18" s="28"/>
      <c r="D18" s="28"/>
      <c r="E18" s="29"/>
    </row>
    <row r="19" spans="1:7" ht="20.25">
      <c r="A19" s="9"/>
      <c r="B19" s="30" t="s">
        <v>20</v>
      </c>
      <c r="C19" s="28"/>
      <c r="D19" s="28"/>
      <c r="E19" s="29"/>
      <c r="G19" s="31" t="s">
        <v>4</v>
      </c>
    </row>
    <row r="20" spans="1:5" ht="64.5" customHeight="1">
      <c r="A20" s="32" t="s">
        <v>21</v>
      </c>
      <c r="B20" s="33" t="s">
        <v>22</v>
      </c>
      <c r="C20" s="14">
        <f>C21+C22+C23+C24+C29+C34</f>
        <v>998000</v>
      </c>
      <c r="D20" s="14">
        <f>D21+D22+D23+D24+D29+D34</f>
        <v>760274.31</v>
      </c>
      <c r="E20" s="21">
        <f aca="true" t="shared" si="1" ref="E20:E32">(D20/C20)*100%</f>
        <v>0.7617979058116233</v>
      </c>
    </row>
    <row r="21" spans="1:5" ht="15.75">
      <c r="A21" s="34" t="s">
        <v>23</v>
      </c>
      <c r="B21" s="35" t="s">
        <v>24</v>
      </c>
      <c r="C21" s="36">
        <v>545000</v>
      </c>
      <c r="D21" s="36">
        <v>450910.92</v>
      </c>
      <c r="E21" s="37">
        <f>(D21/C21)*100%</f>
        <v>0.8273594862385321</v>
      </c>
    </row>
    <row r="22" spans="1:5" ht="15.75">
      <c r="A22" s="34" t="s">
        <v>25</v>
      </c>
      <c r="B22" s="35" t="s">
        <v>26</v>
      </c>
      <c r="C22" s="36">
        <v>114000</v>
      </c>
      <c r="D22" s="36">
        <v>90182.19</v>
      </c>
      <c r="E22" s="37">
        <f t="shared" si="1"/>
        <v>0.7910718421052632</v>
      </c>
    </row>
    <row r="23" spans="1:5" ht="15.75">
      <c r="A23" s="38" t="s">
        <v>27</v>
      </c>
      <c r="B23" s="35" t="s">
        <v>28</v>
      </c>
      <c r="C23" s="36">
        <v>86000</v>
      </c>
      <c r="D23" s="36">
        <v>61169.15</v>
      </c>
      <c r="E23" s="37">
        <f t="shared" si="1"/>
        <v>0.7112691860465117</v>
      </c>
    </row>
    <row r="24" spans="1:5" ht="15.75">
      <c r="A24" s="38" t="s">
        <v>29</v>
      </c>
      <c r="B24" s="35" t="s">
        <v>30</v>
      </c>
      <c r="C24" s="36">
        <f>SUM(C25:C28)</f>
        <v>67000</v>
      </c>
      <c r="D24" s="36">
        <f>SUM(D25:D28)</f>
        <v>39835.85</v>
      </c>
      <c r="E24" s="37">
        <f t="shared" si="1"/>
        <v>0.5945649253731343</v>
      </c>
    </row>
    <row r="25" spans="1:5" ht="12.75">
      <c r="A25" s="39"/>
      <c r="B25" s="22" t="s">
        <v>31</v>
      </c>
      <c r="C25" s="23">
        <v>20000</v>
      </c>
      <c r="D25" s="23">
        <v>14213.16</v>
      </c>
      <c r="E25" s="24">
        <f t="shared" si="1"/>
        <v>0.710658</v>
      </c>
    </row>
    <row r="26" spans="1:5" ht="12.75">
      <c r="A26" s="39"/>
      <c r="B26" s="22" t="s">
        <v>32</v>
      </c>
      <c r="C26" s="23">
        <v>20000</v>
      </c>
      <c r="D26" s="23">
        <v>8234.37</v>
      </c>
      <c r="E26" s="24">
        <f t="shared" si="1"/>
        <v>0.41171850000000004</v>
      </c>
    </row>
    <row r="27" spans="1:5" ht="12.75">
      <c r="A27" s="39"/>
      <c r="B27" s="22" t="s">
        <v>33</v>
      </c>
      <c r="C27" s="23">
        <v>10000</v>
      </c>
      <c r="D27" s="23">
        <v>6753.36</v>
      </c>
      <c r="E27" s="24">
        <f t="shared" si="1"/>
        <v>0.6753359999999999</v>
      </c>
    </row>
    <row r="28" spans="1:5" ht="24">
      <c r="A28" s="39"/>
      <c r="B28" s="25" t="s">
        <v>34</v>
      </c>
      <c r="C28" s="40">
        <v>17000</v>
      </c>
      <c r="D28" s="40">
        <v>10634.96</v>
      </c>
      <c r="E28" s="24">
        <f t="shared" si="1"/>
        <v>0.6255858823529411</v>
      </c>
    </row>
    <row r="29" spans="1:5" ht="15.75">
      <c r="A29" s="34" t="s">
        <v>35</v>
      </c>
      <c r="B29" s="35" t="s">
        <v>36</v>
      </c>
      <c r="C29" s="36">
        <f>SUM(C30:C33)</f>
        <v>45000</v>
      </c>
      <c r="D29" s="36">
        <f>SUM(D30:D32)</f>
        <v>23166.05</v>
      </c>
      <c r="E29" s="37">
        <f t="shared" si="1"/>
        <v>0.514801111111111</v>
      </c>
    </row>
    <row r="30" spans="1:5" ht="12.75">
      <c r="A30" s="9"/>
      <c r="B30" s="22" t="s">
        <v>37</v>
      </c>
      <c r="C30" s="23">
        <v>15000</v>
      </c>
      <c r="D30" s="23">
        <v>4677.71</v>
      </c>
      <c r="E30" s="24">
        <f t="shared" si="1"/>
        <v>0.3118473333333333</v>
      </c>
    </row>
    <row r="31" spans="1:5" ht="12.75">
      <c r="A31" s="9"/>
      <c r="B31" s="22" t="s">
        <v>38</v>
      </c>
      <c r="C31" s="23">
        <v>10000</v>
      </c>
      <c r="D31" s="23"/>
      <c r="E31" s="24">
        <f t="shared" si="1"/>
        <v>0</v>
      </c>
    </row>
    <row r="32" spans="1:5" ht="12.75">
      <c r="A32" s="9"/>
      <c r="B32" s="22" t="s">
        <v>112</v>
      </c>
      <c r="C32" s="23">
        <v>20000</v>
      </c>
      <c r="D32" s="23">
        <v>18488.34</v>
      </c>
      <c r="E32" s="24">
        <f t="shared" si="1"/>
        <v>0.924417</v>
      </c>
    </row>
    <row r="33" spans="2:3" ht="12.75">
      <c r="B33" s="96" t="s">
        <v>144</v>
      </c>
      <c r="C33" s="97"/>
    </row>
    <row r="34" spans="1:5" ht="15.75">
      <c r="A34" s="34" t="s">
        <v>39</v>
      </c>
      <c r="B34" s="35" t="s">
        <v>40</v>
      </c>
      <c r="C34" s="36">
        <f>SUM(C35:C41)</f>
        <v>141000</v>
      </c>
      <c r="D34" s="36">
        <f>SUM(D35:D41)</f>
        <v>95010.15</v>
      </c>
      <c r="E34" s="37">
        <f aca="true" t="shared" si="2" ref="E34:E73">(D34/C34)*100%</f>
        <v>0.6738308510638298</v>
      </c>
    </row>
    <row r="35" spans="1:6" ht="24">
      <c r="A35" s="9"/>
      <c r="B35" s="25" t="s">
        <v>41</v>
      </c>
      <c r="C35" s="40">
        <v>25000</v>
      </c>
      <c r="D35" s="42">
        <v>14468.73</v>
      </c>
      <c r="E35" s="24">
        <f t="shared" si="2"/>
        <v>0.5787492</v>
      </c>
      <c r="F35" s="43"/>
    </row>
    <row r="36" spans="1:6" ht="12.75">
      <c r="A36" s="9"/>
      <c r="B36" s="44" t="s">
        <v>42</v>
      </c>
      <c r="C36" s="23">
        <v>18000</v>
      </c>
      <c r="D36" s="23">
        <v>6669.75</v>
      </c>
      <c r="E36" s="24">
        <f t="shared" si="2"/>
        <v>0.37054166666666666</v>
      </c>
      <c r="F36" s="43"/>
    </row>
    <row r="37" spans="1:6" ht="12.75">
      <c r="A37" s="9"/>
      <c r="B37" s="44" t="s">
        <v>43</v>
      </c>
      <c r="C37" s="23">
        <v>10000</v>
      </c>
      <c r="D37" s="23">
        <v>5835.89</v>
      </c>
      <c r="E37" s="24">
        <f t="shared" si="2"/>
        <v>0.583589</v>
      </c>
      <c r="F37" s="43"/>
    </row>
    <row r="38" spans="1:6" ht="12.75">
      <c r="A38" s="9"/>
      <c r="B38" s="44" t="s">
        <v>44</v>
      </c>
      <c r="C38" s="23">
        <v>10000</v>
      </c>
      <c r="D38" s="23">
        <v>2456.46</v>
      </c>
      <c r="E38" s="24">
        <f t="shared" si="2"/>
        <v>0.245646</v>
      </c>
      <c r="F38" s="43"/>
    </row>
    <row r="39" spans="1:6" ht="36">
      <c r="A39" s="9"/>
      <c r="B39" s="45" t="s">
        <v>45</v>
      </c>
      <c r="C39" s="40">
        <v>10000</v>
      </c>
      <c r="D39" s="40">
        <v>3959.81</v>
      </c>
      <c r="E39" s="24">
        <f t="shared" si="2"/>
        <v>0.39598099999999997</v>
      </c>
      <c r="F39" s="43"/>
    </row>
    <row r="40" spans="1:6" ht="12.75">
      <c r="A40" s="9"/>
      <c r="B40" s="44" t="s">
        <v>46</v>
      </c>
      <c r="C40" s="23">
        <v>18000</v>
      </c>
      <c r="D40" s="23">
        <v>12845.34</v>
      </c>
      <c r="E40" s="24">
        <f t="shared" si="2"/>
        <v>0.71363</v>
      </c>
      <c r="F40" s="43"/>
    </row>
    <row r="41" spans="1:6" ht="24">
      <c r="A41" s="9"/>
      <c r="B41" s="45" t="s">
        <v>47</v>
      </c>
      <c r="C41" s="40">
        <v>50000</v>
      </c>
      <c r="D41" s="40">
        <v>48774.17</v>
      </c>
      <c r="E41" s="24">
        <f t="shared" si="2"/>
        <v>0.9754834</v>
      </c>
      <c r="F41" s="43"/>
    </row>
    <row r="42" spans="1:5" ht="72" customHeight="1">
      <c r="A42" s="46" t="s">
        <v>48</v>
      </c>
      <c r="B42" s="47" t="s">
        <v>49</v>
      </c>
      <c r="C42" s="48">
        <f>C43+C44+C45+C46+C47+C48</f>
        <v>90000</v>
      </c>
      <c r="D42" s="48">
        <f>SUM(D43:D48)</f>
        <v>61401.31</v>
      </c>
      <c r="E42" s="21">
        <f t="shared" si="2"/>
        <v>0.6822367777777778</v>
      </c>
    </row>
    <row r="43" spans="1:5" ht="24">
      <c r="A43" s="34" t="s">
        <v>23</v>
      </c>
      <c r="B43" s="25" t="s">
        <v>50</v>
      </c>
      <c r="C43" s="49">
        <v>26000</v>
      </c>
      <c r="D43" s="49">
        <v>12094.63</v>
      </c>
      <c r="E43" s="24">
        <f t="shared" si="2"/>
        <v>0.4651780769230769</v>
      </c>
    </row>
    <row r="44" spans="1:5" ht="24">
      <c r="A44" s="34" t="s">
        <v>25</v>
      </c>
      <c r="B44" s="25" t="s">
        <v>51</v>
      </c>
      <c r="C44" s="49">
        <v>4000</v>
      </c>
      <c r="D44" s="23">
        <v>1789.04</v>
      </c>
      <c r="E44" s="24">
        <f t="shared" si="2"/>
        <v>0.44726</v>
      </c>
    </row>
    <row r="45" spans="1:5" ht="24">
      <c r="A45" s="34" t="s">
        <v>27</v>
      </c>
      <c r="B45" s="25" t="s">
        <v>52</v>
      </c>
      <c r="C45" s="40">
        <v>5000</v>
      </c>
      <c r="D45" s="40">
        <v>1617.81</v>
      </c>
      <c r="E45" s="24">
        <f t="shared" si="2"/>
        <v>0.323562</v>
      </c>
    </row>
    <row r="46" spans="1:5" ht="12.75">
      <c r="A46" s="34" t="s">
        <v>29</v>
      </c>
      <c r="B46" s="25" t="s">
        <v>53</v>
      </c>
      <c r="C46" s="49">
        <v>15000</v>
      </c>
      <c r="D46" s="97">
        <v>12367.53</v>
      </c>
      <c r="E46" s="24">
        <f t="shared" si="2"/>
        <v>0.8245020000000001</v>
      </c>
    </row>
    <row r="47" spans="1:5" ht="12.75">
      <c r="A47" s="34" t="s">
        <v>54</v>
      </c>
      <c r="B47" s="25" t="s">
        <v>55</v>
      </c>
      <c r="C47" s="49">
        <v>35000</v>
      </c>
      <c r="D47" s="23">
        <v>31766.2</v>
      </c>
      <c r="E47" s="24">
        <f t="shared" si="2"/>
        <v>0.9076057142857143</v>
      </c>
    </row>
    <row r="48" spans="1:5" ht="24">
      <c r="A48" s="34" t="s">
        <v>39</v>
      </c>
      <c r="B48" s="25" t="s">
        <v>56</v>
      </c>
      <c r="C48" s="49">
        <v>5000</v>
      </c>
      <c r="D48" s="40">
        <v>1766.1</v>
      </c>
      <c r="E48" s="24">
        <f t="shared" si="2"/>
        <v>0.35322</v>
      </c>
    </row>
    <row r="49" spans="1:5" ht="69.75" customHeight="1">
      <c r="A49" s="46" t="s">
        <v>57</v>
      </c>
      <c r="B49" s="33" t="s">
        <v>58</v>
      </c>
      <c r="C49" s="48">
        <v>10000</v>
      </c>
      <c r="D49" s="14">
        <v>9951.82</v>
      </c>
      <c r="E49" s="21">
        <f t="shared" si="2"/>
        <v>0.995182</v>
      </c>
    </row>
    <row r="50" spans="1:5" ht="94.5" customHeight="1">
      <c r="A50" s="32" t="s">
        <v>59</v>
      </c>
      <c r="B50" s="26" t="s">
        <v>60</v>
      </c>
      <c r="C50" s="48">
        <f>SUM(C51:C63)</f>
        <v>759000</v>
      </c>
      <c r="D50" s="48">
        <f>SUM(D51:D63)</f>
        <v>676737.53</v>
      </c>
      <c r="E50" s="21">
        <f t="shared" si="2"/>
        <v>0.8916172990777339</v>
      </c>
    </row>
    <row r="51" spans="1:6" ht="24">
      <c r="A51" s="50" t="s">
        <v>61</v>
      </c>
      <c r="B51" s="25" t="s">
        <v>62</v>
      </c>
      <c r="C51" s="49">
        <v>600000</v>
      </c>
      <c r="D51" s="49">
        <v>569934.27</v>
      </c>
      <c r="E51" s="24">
        <f t="shared" si="2"/>
        <v>0.94989045</v>
      </c>
      <c r="F51" s="51"/>
    </row>
    <row r="52" spans="1:5" ht="12.75">
      <c r="A52" s="50" t="s">
        <v>63</v>
      </c>
      <c r="B52" s="25" t="s">
        <v>64</v>
      </c>
      <c r="C52" s="49">
        <v>3500</v>
      </c>
      <c r="D52" s="23">
        <v>1870.52</v>
      </c>
      <c r="E52" s="24">
        <f t="shared" si="2"/>
        <v>0.5344342857142858</v>
      </c>
    </row>
    <row r="53" spans="1:5" ht="12.75">
      <c r="A53" s="50" t="s">
        <v>65</v>
      </c>
      <c r="B53" s="25" t="s">
        <v>66</v>
      </c>
      <c r="C53" s="49">
        <v>55000</v>
      </c>
      <c r="D53" s="23">
        <v>53744.3</v>
      </c>
      <c r="E53" s="24">
        <f t="shared" si="2"/>
        <v>0.977169090909091</v>
      </c>
    </row>
    <row r="54" spans="1:5" ht="12.75">
      <c r="A54" s="50" t="s">
        <v>67</v>
      </c>
      <c r="B54" s="25" t="s">
        <v>68</v>
      </c>
      <c r="C54" s="49">
        <v>1000</v>
      </c>
      <c r="D54" s="97">
        <v>259.97</v>
      </c>
      <c r="E54" s="24">
        <f t="shared" si="2"/>
        <v>0.25997000000000003</v>
      </c>
    </row>
    <row r="55" spans="1:5" ht="12.75">
      <c r="A55" s="50" t="s">
        <v>35</v>
      </c>
      <c r="B55" s="25" t="s">
        <v>69</v>
      </c>
      <c r="C55" s="49">
        <v>2000</v>
      </c>
      <c r="D55" s="23">
        <v>428.73</v>
      </c>
      <c r="E55" s="24">
        <f t="shared" si="2"/>
        <v>0.214365</v>
      </c>
    </row>
    <row r="56" spans="1:5" ht="24">
      <c r="A56" s="50" t="s">
        <v>70</v>
      </c>
      <c r="B56" s="25" t="s">
        <v>71</v>
      </c>
      <c r="C56" s="40">
        <v>2500</v>
      </c>
      <c r="D56" s="40">
        <v>330.56</v>
      </c>
      <c r="E56" s="24">
        <f t="shared" si="2"/>
        <v>0.132224</v>
      </c>
    </row>
    <row r="57" spans="1:5" ht="36">
      <c r="A57" s="52" t="s">
        <v>72</v>
      </c>
      <c r="B57" s="25" t="s">
        <v>73</v>
      </c>
      <c r="C57" s="40">
        <v>5000</v>
      </c>
      <c r="D57" s="40">
        <v>2065.99</v>
      </c>
      <c r="E57" s="24">
        <f t="shared" si="2"/>
        <v>0.41319799999999995</v>
      </c>
    </row>
    <row r="58" spans="1:5" ht="12.75">
      <c r="A58" s="50" t="s">
        <v>74</v>
      </c>
      <c r="B58" s="22" t="s">
        <v>75</v>
      </c>
      <c r="C58" s="23">
        <v>2000</v>
      </c>
      <c r="D58" s="23">
        <v>345.08</v>
      </c>
      <c r="E58" s="24">
        <f t="shared" si="2"/>
        <v>0.17254</v>
      </c>
    </row>
    <row r="59" spans="1:5" ht="24">
      <c r="A59" s="50" t="s">
        <v>76</v>
      </c>
      <c r="B59" s="25" t="s">
        <v>77</v>
      </c>
      <c r="C59" s="40">
        <v>22000</v>
      </c>
      <c r="D59" s="40">
        <v>555.97</v>
      </c>
      <c r="E59" s="24">
        <f t="shared" si="2"/>
        <v>0.025271363636363637</v>
      </c>
    </row>
    <row r="60" spans="1:5" ht="12.75">
      <c r="A60" s="50">
        <v>10</v>
      </c>
      <c r="B60" s="22" t="s">
        <v>78</v>
      </c>
      <c r="C60" s="23">
        <v>60000</v>
      </c>
      <c r="D60" s="23">
        <v>44856.77</v>
      </c>
      <c r="E60" s="24">
        <f t="shared" si="2"/>
        <v>0.7476128333333333</v>
      </c>
    </row>
    <row r="61" spans="1:5" ht="12.75">
      <c r="A61" s="50">
        <v>11</v>
      </c>
      <c r="B61" s="22" t="s">
        <v>79</v>
      </c>
      <c r="C61" s="23">
        <v>2000</v>
      </c>
      <c r="D61" s="23">
        <v>741.88</v>
      </c>
      <c r="E61" s="24">
        <f t="shared" si="2"/>
        <v>0.37094</v>
      </c>
    </row>
    <row r="62" spans="1:5" ht="12.75">
      <c r="A62" s="50">
        <v>12</v>
      </c>
      <c r="B62" s="22" t="s">
        <v>80</v>
      </c>
      <c r="C62" s="23">
        <v>2000</v>
      </c>
      <c r="D62" s="23">
        <v>636.03</v>
      </c>
      <c r="E62" s="24">
        <f t="shared" si="2"/>
        <v>0.318015</v>
      </c>
    </row>
    <row r="63" spans="1:5" ht="12.75">
      <c r="A63" s="53">
        <v>13</v>
      </c>
      <c r="B63" s="22" t="s">
        <v>81</v>
      </c>
      <c r="C63" s="23">
        <v>2000</v>
      </c>
      <c r="D63" s="54">
        <v>967.46</v>
      </c>
      <c r="E63" s="24">
        <f t="shared" si="2"/>
        <v>0.48373</v>
      </c>
    </row>
    <row r="64" spans="1:5" s="58" customFormat="1" ht="25.5">
      <c r="A64" s="55" t="s">
        <v>82</v>
      </c>
      <c r="B64" s="56" t="s">
        <v>83</v>
      </c>
      <c r="C64" s="57">
        <v>5000</v>
      </c>
      <c r="D64" s="57">
        <v>1931.76</v>
      </c>
      <c r="E64" s="37">
        <f t="shared" si="2"/>
        <v>0.386352</v>
      </c>
    </row>
    <row r="65" spans="1:5" s="58" customFormat="1" ht="25.5">
      <c r="A65" s="32" t="s">
        <v>84</v>
      </c>
      <c r="B65" s="56" t="s">
        <v>85</v>
      </c>
      <c r="C65" s="57">
        <v>90000</v>
      </c>
      <c r="D65" s="57">
        <v>97408.33</v>
      </c>
      <c r="E65" s="37">
        <f t="shared" si="2"/>
        <v>1.0823147777777777</v>
      </c>
    </row>
    <row r="66" spans="1:5" s="58" customFormat="1" ht="25.5">
      <c r="A66" s="32" t="s">
        <v>86</v>
      </c>
      <c r="B66" s="56" t="s">
        <v>87</v>
      </c>
      <c r="C66" s="57">
        <v>10000</v>
      </c>
      <c r="D66" s="57">
        <v>7970.5</v>
      </c>
      <c r="E66" s="37">
        <f t="shared" si="2"/>
        <v>0.79705</v>
      </c>
    </row>
    <row r="67" spans="1:5" s="58" customFormat="1" ht="25.5">
      <c r="A67" s="32" t="s">
        <v>88</v>
      </c>
      <c r="B67" s="56" t="s">
        <v>89</v>
      </c>
      <c r="C67" s="57">
        <v>700000</v>
      </c>
      <c r="D67" s="57">
        <v>995746.9</v>
      </c>
      <c r="E67" s="37">
        <f t="shared" si="2"/>
        <v>1.4224955714285714</v>
      </c>
    </row>
    <row r="68" spans="1:5" s="58" customFormat="1" ht="38.25">
      <c r="A68" s="32" t="s">
        <v>2</v>
      </c>
      <c r="B68" s="56" t="s">
        <v>90</v>
      </c>
      <c r="C68" s="59">
        <f>SUM(C69:C72)</f>
        <v>192000</v>
      </c>
      <c r="D68" s="59">
        <v>174181.93</v>
      </c>
      <c r="E68" s="37">
        <f t="shared" si="2"/>
        <v>0.9071975520833333</v>
      </c>
    </row>
    <row r="69" spans="1:5" ht="51">
      <c r="A69" s="60" t="s">
        <v>23</v>
      </c>
      <c r="B69" s="61" t="s">
        <v>91</v>
      </c>
      <c r="C69" s="40">
        <v>115000</v>
      </c>
      <c r="D69" s="40">
        <v>121028.23</v>
      </c>
      <c r="E69" s="24">
        <f t="shared" si="2"/>
        <v>1.0524193913043478</v>
      </c>
    </row>
    <row r="70" spans="1:5" ht="25.5">
      <c r="A70" s="60" t="s">
        <v>63</v>
      </c>
      <c r="B70" s="62" t="s">
        <v>92</v>
      </c>
      <c r="C70" s="40">
        <v>43000</v>
      </c>
      <c r="D70" s="40">
        <v>30052.49</v>
      </c>
      <c r="E70" s="24">
        <f t="shared" si="2"/>
        <v>0.6988951162790698</v>
      </c>
    </row>
    <row r="71" spans="1:5" ht="12.75">
      <c r="A71" s="60" t="s">
        <v>27</v>
      </c>
      <c r="B71" s="63" t="s">
        <v>93</v>
      </c>
      <c r="C71" s="23">
        <v>30000</v>
      </c>
      <c r="D71" s="23">
        <v>19213.44</v>
      </c>
      <c r="E71" s="24">
        <f t="shared" si="2"/>
        <v>0.6404479999999999</v>
      </c>
    </row>
    <row r="72" spans="1:5" ht="43.5" customHeight="1">
      <c r="A72" s="60" t="s">
        <v>67</v>
      </c>
      <c r="B72" s="61" t="s">
        <v>94</v>
      </c>
      <c r="C72" s="40">
        <v>4000</v>
      </c>
      <c r="D72" s="40">
        <v>3887.77</v>
      </c>
      <c r="E72" s="24">
        <f t="shared" si="2"/>
        <v>0.9719425</v>
      </c>
    </row>
    <row r="73" spans="1:5" ht="25.5">
      <c r="A73" s="55" t="s">
        <v>95</v>
      </c>
      <c r="B73" s="64" t="s">
        <v>96</v>
      </c>
      <c r="C73" s="101">
        <v>8550</v>
      </c>
      <c r="D73" s="101">
        <v>9573</v>
      </c>
      <c r="E73" s="24">
        <f t="shared" si="2"/>
        <v>1.1196491228070176</v>
      </c>
    </row>
    <row r="74" spans="1:5" ht="25.5">
      <c r="A74" s="55" t="s">
        <v>97</v>
      </c>
      <c r="B74" s="98" t="s">
        <v>98</v>
      </c>
      <c r="C74" s="102"/>
      <c r="D74" s="105"/>
      <c r="E74" s="112"/>
    </row>
    <row r="75" spans="1:5" ht="25.5">
      <c r="A75" s="55" t="s">
        <v>100</v>
      </c>
      <c r="B75" s="98" t="s">
        <v>101</v>
      </c>
      <c r="C75" s="103"/>
      <c r="D75" s="103"/>
      <c r="E75" s="106"/>
    </row>
    <row r="76" spans="1:5" ht="54">
      <c r="A76" s="9"/>
      <c r="B76" s="26" t="s">
        <v>113</v>
      </c>
      <c r="C76" s="48">
        <f>C20+C42+C49+C50+C64+C65+C66+C67+C68+C73+C74+C75</f>
        <v>2862550</v>
      </c>
      <c r="D76" s="48">
        <f>D20+D42+D49+D50+D64+D65+D66+D67+D68+D73+D74+D75</f>
        <v>2795177.3900000006</v>
      </c>
      <c r="E76" s="21">
        <f>(D76/C76)*100%</f>
        <v>0.9764641281374999</v>
      </c>
    </row>
    <row r="77" spans="1:5" ht="66" customHeight="1">
      <c r="A77" s="55" t="s">
        <v>103</v>
      </c>
      <c r="B77" s="26" t="s">
        <v>104</v>
      </c>
      <c r="C77" s="48">
        <f>C78-C76</f>
        <v>2052974.5899999999</v>
      </c>
      <c r="D77" s="48">
        <f>(D78-D76)</f>
        <v>358010.8699999992</v>
      </c>
      <c r="E77" s="21"/>
    </row>
    <row r="78" spans="1:5" ht="72">
      <c r="A78" s="67"/>
      <c r="B78" s="26" t="s">
        <v>105</v>
      </c>
      <c r="C78" s="110">
        <f>C4+C6+C11+C16</f>
        <v>4915524.59</v>
      </c>
      <c r="D78" s="48">
        <f>D17</f>
        <v>3153188.26</v>
      </c>
      <c r="E78" s="21"/>
    </row>
    <row r="79" spans="1:4" ht="28.5" customHeight="1">
      <c r="A79" s="68" t="s">
        <v>4</v>
      </c>
      <c r="C79" s="109"/>
      <c r="D79" s="31"/>
    </row>
    <row r="80" spans="1:2" ht="30" customHeight="1">
      <c r="A80" s="69" t="s">
        <v>106</v>
      </c>
      <c r="B80" s="70" t="s">
        <v>160</v>
      </c>
    </row>
    <row r="81" spans="2:4" ht="78.75">
      <c r="B81" s="78" t="s">
        <v>128</v>
      </c>
      <c r="C81" s="79"/>
      <c r="D81" s="79"/>
    </row>
    <row r="82" spans="2:4" ht="28.5">
      <c r="B82" s="72" t="s">
        <v>149</v>
      </c>
      <c r="C82" s="118" t="s">
        <v>150</v>
      </c>
      <c r="D82" s="119" t="s">
        <v>151</v>
      </c>
    </row>
    <row r="83" spans="2:4" ht="15.75">
      <c r="B83" s="72" t="s">
        <v>152</v>
      </c>
      <c r="C83" s="121" t="s">
        <v>153</v>
      </c>
      <c r="D83" s="119" t="s">
        <v>151</v>
      </c>
    </row>
    <row r="84" spans="2:4" ht="15.75">
      <c r="B84" s="72" t="s">
        <v>154</v>
      </c>
      <c r="C84" s="51" t="s">
        <v>155</v>
      </c>
      <c r="D84" s="119" t="s">
        <v>151</v>
      </c>
    </row>
    <row r="85" spans="2:4" ht="15.75">
      <c r="B85" s="72" t="s">
        <v>156</v>
      </c>
      <c r="C85" t="s">
        <v>157</v>
      </c>
      <c r="D85" s="120" t="s">
        <v>158</v>
      </c>
    </row>
  </sheetData>
  <sheetProtection selectLockedCells="1" selectUnlockedCells="1"/>
  <printOptions/>
  <pageMargins left="0.39375" right="0.39375" top="0.39375" bottom="0.39375" header="0.5118055555555555" footer="0.511805555555555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.8515625" style="0" customWidth="1"/>
    <col min="2" max="2" width="28.28125" style="0" customWidth="1"/>
    <col min="3" max="3" width="23.7109375" style="0" customWidth="1"/>
    <col min="4" max="4" width="22.00390625" style="0" customWidth="1"/>
    <col min="5" max="5" width="15.57421875" style="0" customWidth="1"/>
  </cols>
  <sheetData>
    <row r="1" spans="1:5" ht="51.75" customHeight="1">
      <c r="A1" s="1"/>
      <c r="B1" s="2"/>
      <c r="C1" s="3"/>
      <c r="D1" s="3" t="s">
        <v>4</v>
      </c>
      <c r="E1" s="4" t="s">
        <v>107</v>
      </c>
    </row>
    <row r="2" spans="1:4" ht="15.75" customHeight="1">
      <c r="A2" s="5"/>
      <c r="B2" s="6" t="s">
        <v>138</v>
      </c>
      <c r="C2" s="7"/>
      <c r="D2" s="8"/>
    </row>
    <row r="3" spans="1:5" ht="37.5" customHeight="1">
      <c r="A3" s="9"/>
      <c r="B3" s="9"/>
      <c r="C3" s="10" t="s">
        <v>1</v>
      </c>
      <c r="D3" s="10" t="s">
        <v>109</v>
      </c>
      <c r="E3" s="11" t="s">
        <v>110</v>
      </c>
    </row>
    <row r="4" spans="1:6" ht="61.5" customHeight="1">
      <c r="A4" s="12" t="s">
        <v>2</v>
      </c>
      <c r="B4" s="13" t="s">
        <v>3</v>
      </c>
      <c r="C4" s="14">
        <v>2003410.94</v>
      </c>
      <c r="D4" s="14" t="s">
        <v>4</v>
      </c>
      <c r="E4" s="15" t="s">
        <v>4</v>
      </c>
      <c r="F4" t="s">
        <v>4</v>
      </c>
    </row>
    <row r="5" spans="1:5" ht="21" customHeight="1">
      <c r="A5" s="16"/>
      <c r="B5" s="17"/>
      <c r="C5" s="18"/>
      <c r="D5" s="18"/>
      <c r="E5" s="19"/>
    </row>
    <row r="6" spans="1:5" ht="42" customHeight="1">
      <c r="A6" s="12" t="s">
        <v>5</v>
      </c>
      <c r="B6" s="20" t="s">
        <v>6</v>
      </c>
      <c r="C6" s="14">
        <f>SUM(C7:C10)</f>
        <v>1940000</v>
      </c>
      <c r="D6" s="14">
        <f>SUM(D7:D10)</f>
        <v>916357.77</v>
      </c>
      <c r="E6" s="21">
        <f aca="true" t="shared" si="0" ref="E6:E16">(D6/C6)*100%</f>
        <v>0.47234936597938143</v>
      </c>
    </row>
    <row r="7" spans="1:5" ht="12.75">
      <c r="A7" s="9"/>
      <c r="B7" s="22" t="s">
        <v>7</v>
      </c>
      <c r="C7" s="23">
        <v>1800000</v>
      </c>
      <c r="D7" s="23">
        <v>890087.12</v>
      </c>
      <c r="E7" s="24">
        <f t="shared" si="0"/>
        <v>0.49449284444444447</v>
      </c>
    </row>
    <row r="8" spans="1:5" ht="12.75">
      <c r="A8" s="9"/>
      <c r="B8" s="22" t="s">
        <v>8</v>
      </c>
      <c r="C8" s="23">
        <v>45000</v>
      </c>
      <c r="D8" s="23">
        <v>20579.05</v>
      </c>
      <c r="E8" s="24">
        <f t="shared" si="0"/>
        <v>0.45731222222222223</v>
      </c>
    </row>
    <row r="9" spans="1:5" ht="12.75">
      <c r="A9" s="9"/>
      <c r="B9" s="22" t="s">
        <v>9</v>
      </c>
      <c r="C9" s="23">
        <v>80000</v>
      </c>
      <c r="D9" s="23"/>
      <c r="E9" s="24">
        <f t="shared" si="0"/>
        <v>0</v>
      </c>
    </row>
    <row r="10" spans="1:5" ht="24">
      <c r="A10" s="9"/>
      <c r="B10" s="25" t="s">
        <v>10</v>
      </c>
      <c r="C10" s="23">
        <v>15000</v>
      </c>
      <c r="D10" s="23">
        <v>5691.6</v>
      </c>
      <c r="E10" s="24">
        <f t="shared" si="0"/>
        <v>0.37944</v>
      </c>
    </row>
    <row r="11" spans="1:5" ht="42" customHeight="1">
      <c r="A11" s="12" t="s">
        <v>11</v>
      </c>
      <c r="B11" s="26" t="s">
        <v>12</v>
      </c>
      <c r="C11" s="14">
        <f>SUM(C12:C15)</f>
        <v>934000</v>
      </c>
      <c r="D11" s="14">
        <f>SUM(D12:D15)</f>
        <v>567985.56</v>
      </c>
      <c r="E11" s="21">
        <f t="shared" si="0"/>
        <v>0.6081215845824411</v>
      </c>
    </row>
    <row r="12" spans="1:5" ht="12.75">
      <c r="A12" s="9"/>
      <c r="B12" s="22" t="s">
        <v>13</v>
      </c>
      <c r="C12" s="23">
        <v>6000</v>
      </c>
      <c r="D12" s="23">
        <v>1000</v>
      </c>
      <c r="E12" s="24">
        <f t="shared" si="0"/>
        <v>0.16666666666666666</v>
      </c>
    </row>
    <row r="13" spans="1:5" ht="12.75">
      <c r="A13" s="9"/>
      <c r="B13" s="22" t="s">
        <v>14</v>
      </c>
      <c r="C13" s="23">
        <v>900000</v>
      </c>
      <c r="D13" s="23">
        <v>552753</v>
      </c>
      <c r="E13" s="24">
        <f t="shared" si="0"/>
        <v>0.61417</v>
      </c>
    </row>
    <row r="14" spans="1:7" ht="12.75">
      <c r="A14" s="9"/>
      <c r="B14" s="22" t="s">
        <v>15</v>
      </c>
      <c r="C14" s="23">
        <v>25000</v>
      </c>
      <c r="D14" s="23">
        <v>11200</v>
      </c>
      <c r="E14" s="24">
        <f t="shared" si="0"/>
        <v>0.448</v>
      </c>
      <c r="G14" t="s">
        <v>4</v>
      </c>
    </row>
    <row r="15" spans="1:5" ht="12.75">
      <c r="A15" s="9"/>
      <c r="B15" s="22" t="s">
        <v>16</v>
      </c>
      <c r="C15" s="23">
        <v>3000</v>
      </c>
      <c r="D15" s="23">
        <v>3032.56</v>
      </c>
      <c r="E15" s="24">
        <f t="shared" si="0"/>
        <v>1.0108533333333334</v>
      </c>
    </row>
    <row r="16" spans="1:5" ht="36">
      <c r="A16" s="9"/>
      <c r="B16" s="26" t="s">
        <v>111</v>
      </c>
      <c r="C16" s="14">
        <f>C4+C6+C11</f>
        <v>4877410.9399999995</v>
      </c>
      <c r="D16" s="14">
        <f>D6+D11</f>
        <v>1484343.33</v>
      </c>
      <c r="E16" s="21">
        <f t="shared" si="0"/>
        <v>0.30433017604212786</v>
      </c>
    </row>
    <row r="17" spans="1:5" ht="18">
      <c r="A17" s="9"/>
      <c r="B17" s="9"/>
      <c r="C17" s="28"/>
      <c r="D17" s="28"/>
      <c r="E17" s="29"/>
    </row>
    <row r="18" spans="1:7" ht="20.25">
      <c r="A18" s="9"/>
      <c r="B18" s="30" t="s">
        <v>20</v>
      </c>
      <c r="C18" s="28"/>
      <c r="D18" s="28"/>
      <c r="E18" s="29"/>
      <c r="G18" s="31" t="s">
        <v>4</v>
      </c>
    </row>
    <row r="19" spans="1:5" ht="64.5" customHeight="1">
      <c r="A19" s="32" t="s">
        <v>21</v>
      </c>
      <c r="B19" s="33" t="s">
        <v>22</v>
      </c>
      <c r="C19" s="14">
        <f>C20+C21+C22+C23+C28+C32</f>
        <v>995000</v>
      </c>
      <c r="D19" s="14">
        <f>D20+D21+D22+D23+D28+D32</f>
        <v>412412.98</v>
      </c>
      <c r="E19" s="21">
        <f aca="true" t="shared" si="1" ref="E19:E71">(D19/C19)*100%</f>
        <v>0.41448540703517583</v>
      </c>
    </row>
    <row r="20" spans="1:5" ht="15.75">
      <c r="A20" s="34" t="s">
        <v>23</v>
      </c>
      <c r="B20" s="35" t="s">
        <v>24</v>
      </c>
      <c r="C20" s="36">
        <v>540000</v>
      </c>
      <c r="D20" s="36">
        <v>232952.58</v>
      </c>
      <c r="E20" s="37">
        <f>(D20/C20)*100%</f>
        <v>0.4313936666666666</v>
      </c>
    </row>
    <row r="21" spans="1:5" ht="15.75">
      <c r="A21" s="34" t="s">
        <v>25</v>
      </c>
      <c r="B21" s="35" t="s">
        <v>26</v>
      </c>
      <c r="C21" s="36">
        <v>113000</v>
      </c>
      <c r="D21" s="36">
        <v>49232</v>
      </c>
      <c r="E21" s="37">
        <f t="shared" si="1"/>
        <v>0.43568141592920356</v>
      </c>
    </row>
    <row r="22" spans="1:5" ht="15.75">
      <c r="A22" s="38" t="s">
        <v>27</v>
      </c>
      <c r="B22" s="35" t="s">
        <v>28</v>
      </c>
      <c r="C22" s="36">
        <v>85000</v>
      </c>
      <c r="D22" s="36">
        <v>37155</v>
      </c>
      <c r="E22" s="37">
        <f t="shared" si="1"/>
        <v>0.43711764705882356</v>
      </c>
    </row>
    <row r="23" spans="1:5" ht="15.75">
      <c r="A23" s="38" t="s">
        <v>29</v>
      </c>
      <c r="B23" s="35" t="s">
        <v>30</v>
      </c>
      <c r="C23" s="36">
        <v>71000</v>
      </c>
      <c r="D23" s="36">
        <f>SUM(D24:D27)</f>
        <v>30066.22</v>
      </c>
      <c r="E23" s="37">
        <f t="shared" si="1"/>
        <v>0.4234678873239437</v>
      </c>
    </row>
    <row r="24" spans="1:5" ht="12.75">
      <c r="A24" s="39"/>
      <c r="B24" s="22" t="s">
        <v>31</v>
      </c>
      <c r="C24" s="23">
        <v>20000</v>
      </c>
      <c r="D24" s="23">
        <v>9432.19</v>
      </c>
      <c r="E24" s="24">
        <f t="shared" si="1"/>
        <v>0.4716095</v>
      </c>
    </row>
    <row r="25" spans="1:5" ht="12.75">
      <c r="A25" s="39"/>
      <c r="B25" s="22" t="s">
        <v>32</v>
      </c>
      <c r="C25" s="23">
        <v>20000</v>
      </c>
      <c r="D25" s="23">
        <v>5938.99</v>
      </c>
      <c r="E25" s="24">
        <f t="shared" si="1"/>
        <v>0.2969495</v>
      </c>
    </row>
    <row r="26" spans="1:5" ht="12.75">
      <c r="A26" s="39"/>
      <c r="B26" s="22" t="s">
        <v>33</v>
      </c>
      <c r="C26" s="23">
        <v>14000</v>
      </c>
      <c r="D26" s="23">
        <v>6448.73</v>
      </c>
      <c r="E26" s="24">
        <f t="shared" si="1"/>
        <v>0.4606235714285714</v>
      </c>
    </row>
    <row r="27" spans="1:5" ht="24">
      <c r="A27" s="39"/>
      <c r="B27" s="25" t="s">
        <v>34</v>
      </c>
      <c r="C27" s="40">
        <v>17000</v>
      </c>
      <c r="D27" s="40">
        <v>8246.31</v>
      </c>
      <c r="E27" s="24">
        <f t="shared" si="1"/>
        <v>0.48507705882352936</v>
      </c>
    </row>
    <row r="28" spans="1:5" ht="15.75">
      <c r="A28" s="34" t="s">
        <v>35</v>
      </c>
      <c r="B28" s="35" t="s">
        <v>36</v>
      </c>
      <c r="C28" s="36">
        <f>SUM(C29:C31)</f>
        <v>40000</v>
      </c>
      <c r="D28" s="36">
        <f>SUM(D29:D31)</f>
        <v>11978.77</v>
      </c>
      <c r="E28" s="37">
        <f t="shared" si="1"/>
        <v>0.29946925</v>
      </c>
    </row>
    <row r="29" spans="1:5" ht="12.75">
      <c r="A29" s="9"/>
      <c r="B29" s="22" t="s">
        <v>37</v>
      </c>
      <c r="C29" s="23">
        <v>10000</v>
      </c>
      <c r="D29" s="23">
        <v>2256.46</v>
      </c>
      <c r="E29" s="24">
        <f t="shared" si="1"/>
        <v>0.225646</v>
      </c>
    </row>
    <row r="30" spans="1:5" ht="12.75">
      <c r="A30" s="9"/>
      <c r="B30" s="22" t="s">
        <v>38</v>
      </c>
      <c r="C30" s="23">
        <v>10000</v>
      </c>
      <c r="D30" s="23"/>
      <c r="E30" s="24">
        <f t="shared" si="1"/>
        <v>0</v>
      </c>
    </row>
    <row r="31" spans="1:5" ht="12.75">
      <c r="A31" s="9"/>
      <c r="B31" s="22" t="s">
        <v>112</v>
      </c>
      <c r="C31" s="23">
        <v>20000</v>
      </c>
      <c r="D31" s="23">
        <v>9722.31</v>
      </c>
      <c r="E31" s="24">
        <f t="shared" si="1"/>
        <v>0.4861155</v>
      </c>
    </row>
    <row r="32" spans="1:5" ht="15.75">
      <c r="A32" s="34" t="s">
        <v>39</v>
      </c>
      <c r="B32" s="35" t="s">
        <v>40</v>
      </c>
      <c r="C32" s="36">
        <f>SUM(C33:C39)</f>
        <v>146000</v>
      </c>
      <c r="D32" s="36">
        <f>SUM(D33:D39)</f>
        <v>51028.41</v>
      </c>
      <c r="E32" s="37">
        <f t="shared" si="1"/>
        <v>0.3495096575342466</v>
      </c>
    </row>
    <row r="33" spans="1:6" ht="24">
      <c r="A33" s="9"/>
      <c r="B33" s="25" t="s">
        <v>41</v>
      </c>
      <c r="C33" s="40">
        <v>25000</v>
      </c>
      <c r="D33" s="42">
        <v>8591.68</v>
      </c>
      <c r="E33" s="24">
        <f t="shared" si="1"/>
        <v>0.3436672</v>
      </c>
      <c r="F33" s="43"/>
    </row>
    <row r="34" spans="1:6" ht="12.75">
      <c r="A34" s="9"/>
      <c r="B34" s="44" t="s">
        <v>42</v>
      </c>
      <c r="C34" s="23">
        <v>18000</v>
      </c>
      <c r="D34" s="23">
        <v>5345.96</v>
      </c>
      <c r="E34" s="24">
        <f t="shared" si="1"/>
        <v>0.2969977777777778</v>
      </c>
      <c r="F34" s="43"/>
    </row>
    <row r="35" spans="1:6" ht="12.75">
      <c r="A35" s="9"/>
      <c r="B35" s="44" t="s">
        <v>43</v>
      </c>
      <c r="C35" s="23">
        <v>15000</v>
      </c>
      <c r="D35" s="23">
        <v>3220.34</v>
      </c>
      <c r="E35" s="24">
        <f t="shared" si="1"/>
        <v>0.21468933333333334</v>
      </c>
      <c r="F35" s="43"/>
    </row>
    <row r="36" spans="1:6" ht="12.75">
      <c r="A36" s="9"/>
      <c r="B36" s="44" t="s">
        <v>44</v>
      </c>
      <c r="C36" s="23">
        <v>10000</v>
      </c>
      <c r="D36" s="23">
        <v>1324.14</v>
      </c>
      <c r="E36" s="24">
        <f t="shared" si="1"/>
        <v>0.132414</v>
      </c>
      <c r="F36" s="43"/>
    </row>
    <row r="37" spans="1:6" ht="36">
      <c r="A37" s="9"/>
      <c r="B37" s="45" t="s">
        <v>45</v>
      </c>
      <c r="C37" s="40">
        <v>10000</v>
      </c>
      <c r="D37" s="40">
        <v>2019.42</v>
      </c>
      <c r="E37" s="24">
        <f t="shared" si="1"/>
        <v>0.201942</v>
      </c>
      <c r="F37" s="43"/>
    </row>
    <row r="38" spans="1:6" ht="12.75">
      <c r="A38" s="9"/>
      <c r="B38" s="44" t="s">
        <v>46</v>
      </c>
      <c r="C38" s="23">
        <v>18000</v>
      </c>
      <c r="D38" s="23">
        <v>7543.86</v>
      </c>
      <c r="E38" s="24">
        <f t="shared" si="1"/>
        <v>0.4191033333333333</v>
      </c>
      <c r="F38" s="43"/>
    </row>
    <row r="39" spans="1:6" ht="24">
      <c r="A39" s="9"/>
      <c r="B39" s="45" t="s">
        <v>47</v>
      </c>
      <c r="C39" s="40">
        <v>50000</v>
      </c>
      <c r="D39" s="40">
        <v>22983.01</v>
      </c>
      <c r="E39" s="24">
        <f t="shared" si="1"/>
        <v>0.45966019999999996</v>
      </c>
      <c r="F39" s="43"/>
    </row>
    <row r="40" spans="1:5" ht="72" customHeight="1">
      <c r="A40" s="46" t="s">
        <v>48</v>
      </c>
      <c r="B40" s="47" t="s">
        <v>49</v>
      </c>
      <c r="C40" s="48">
        <f>C41+C42+C43+C44+C45+C46</f>
        <v>83000</v>
      </c>
      <c r="D40" s="48">
        <f>SUM(D41:D46)</f>
        <v>57735.46000000001</v>
      </c>
      <c r="E40" s="21">
        <f t="shared" si="1"/>
        <v>0.695607951807229</v>
      </c>
    </row>
    <row r="41" spans="1:5" ht="24">
      <c r="A41" s="34" t="s">
        <v>23</v>
      </c>
      <c r="B41" s="25" t="s">
        <v>50</v>
      </c>
      <c r="C41" s="49">
        <v>26000</v>
      </c>
      <c r="D41" s="49">
        <v>17670.72</v>
      </c>
      <c r="E41" s="24">
        <f t="shared" si="1"/>
        <v>0.679643076923077</v>
      </c>
    </row>
    <row r="42" spans="1:5" ht="24">
      <c r="A42" s="34" t="s">
        <v>25</v>
      </c>
      <c r="B42" s="25" t="s">
        <v>51</v>
      </c>
      <c r="C42" s="49">
        <v>4000</v>
      </c>
      <c r="D42" s="23">
        <v>1174.8</v>
      </c>
      <c r="E42" s="24">
        <f t="shared" si="1"/>
        <v>0.29369999999999996</v>
      </c>
    </row>
    <row r="43" spans="1:5" ht="24">
      <c r="A43" s="34" t="s">
        <v>27</v>
      </c>
      <c r="B43" s="25" t="s">
        <v>52</v>
      </c>
      <c r="C43" s="40">
        <v>5000</v>
      </c>
      <c r="D43" s="40">
        <v>1349.69</v>
      </c>
      <c r="E43" s="24">
        <f t="shared" si="1"/>
        <v>0.269938</v>
      </c>
    </row>
    <row r="44" spans="1:5" ht="12.75">
      <c r="A44" s="34" t="s">
        <v>29</v>
      </c>
      <c r="B44" s="25" t="s">
        <v>53</v>
      </c>
      <c r="C44" s="49">
        <v>15000</v>
      </c>
      <c r="D44" s="23">
        <v>11663.75</v>
      </c>
      <c r="E44" s="24">
        <f t="shared" si="1"/>
        <v>0.7775833333333333</v>
      </c>
    </row>
    <row r="45" spans="1:5" ht="12.75">
      <c r="A45" s="34" t="s">
        <v>54</v>
      </c>
      <c r="B45" s="25" t="s">
        <v>55</v>
      </c>
      <c r="C45" s="49">
        <v>28000</v>
      </c>
      <c r="D45" s="23">
        <v>24671.2</v>
      </c>
      <c r="E45" s="24">
        <f t="shared" si="1"/>
        <v>0.8811142857142857</v>
      </c>
    </row>
    <row r="46" spans="1:5" ht="24">
      <c r="A46" s="34" t="s">
        <v>39</v>
      </c>
      <c r="B46" s="25" t="s">
        <v>56</v>
      </c>
      <c r="C46" s="49">
        <v>5000</v>
      </c>
      <c r="D46" s="40">
        <v>1205.3</v>
      </c>
      <c r="E46" s="24">
        <f t="shared" si="1"/>
        <v>0.24106</v>
      </c>
    </row>
    <row r="47" spans="1:5" ht="69.75" customHeight="1">
      <c r="A47" s="46" t="s">
        <v>57</v>
      </c>
      <c r="B47" s="33" t="s">
        <v>58</v>
      </c>
      <c r="C47" s="48">
        <v>17000</v>
      </c>
      <c r="D47" s="14">
        <v>4317.97</v>
      </c>
      <c r="E47" s="21">
        <f t="shared" si="1"/>
        <v>0.25399823529411764</v>
      </c>
    </row>
    <row r="48" spans="1:5" ht="94.5" customHeight="1">
      <c r="A48" s="32" t="s">
        <v>59</v>
      </c>
      <c r="B48" s="26" t="s">
        <v>60</v>
      </c>
      <c r="C48" s="48">
        <f>SUM(C49:C61)</f>
        <v>705000</v>
      </c>
      <c r="D48" s="48">
        <f>SUM(D49:D61)</f>
        <v>322353.64</v>
      </c>
      <c r="E48" s="21">
        <f t="shared" si="1"/>
        <v>0.45723920567375886</v>
      </c>
    </row>
    <row r="49" spans="1:6" ht="24">
      <c r="A49" s="50" t="s">
        <v>61</v>
      </c>
      <c r="B49" s="25" t="s">
        <v>62</v>
      </c>
      <c r="C49" s="49">
        <v>550000</v>
      </c>
      <c r="D49" s="49">
        <v>275108.7</v>
      </c>
      <c r="E49" s="24">
        <f t="shared" si="1"/>
        <v>0.5001976363636363</v>
      </c>
      <c r="F49" s="51">
        <v>100000</v>
      </c>
    </row>
    <row r="50" spans="1:5" ht="12.75">
      <c r="A50" s="50" t="s">
        <v>63</v>
      </c>
      <c r="B50" s="25" t="s">
        <v>64</v>
      </c>
      <c r="C50" s="49">
        <v>3500</v>
      </c>
      <c r="D50" s="23">
        <v>1033.98</v>
      </c>
      <c r="E50" s="24">
        <f t="shared" si="1"/>
        <v>0.29542285714285715</v>
      </c>
    </row>
    <row r="51" spans="1:5" ht="12.75">
      <c r="A51" s="50" t="s">
        <v>65</v>
      </c>
      <c r="B51" s="25" t="s">
        <v>66</v>
      </c>
      <c r="C51" s="49">
        <v>50000</v>
      </c>
      <c r="D51" s="23">
        <v>17495.28</v>
      </c>
      <c r="E51" s="24">
        <f t="shared" si="1"/>
        <v>0.3499056</v>
      </c>
    </row>
    <row r="52" spans="1:5" ht="12.75">
      <c r="A52" s="50" t="s">
        <v>67</v>
      </c>
      <c r="B52" s="25" t="s">
        <v>68</v>
      </c>
      <c r="C52" s="49">
        <v>1000</v>
      </c>
      <c r="D52" s="23">
        <v>134.27</v>
      </c>
      <c r="E52" s="24">
        <f t="shared" si="1"/>
        <v>0.13427</v>
      </c>
    </row>
    <row r="53" spans="1:5" ht="12.75">
      <c r="A53" s="50" t="s">
        <v>35</v>
      </c>
      <c r="B53" s="25" t="s">
        <v>69</v>
      </c>
      <c r="C53" s="49">
        <v>2000</v>
      </c>
      <c r="D53" s="23">
        <v>316.57</v>
      </c>
      <c r="E53" s="24">
        <f t="shared" si="1"/>
        <v>0.158285</v>
      </c>
    </row>
    <row r="54" spans="1:5" ht="24">
      <c r="A54" s="50" t="s">
        <v>70</v>
      </c>
      <c r="B54" s="25" t="s">
        <v>71</v>
      </c>
      <c r="C54" s="40">
        <v>2500</v>
      </c>
      <c r="D54" s="40">
        <v>27.65</v>
      </c>
      <c r="E54" s="24">
        <f t="shared" si="1"/>
        <v>0.011059999999999999</v>
      </c>
    </row>
    <row r="55" spans="1:5" ht="36">
      <c r="A55" s="52" t="s">
        <v>72</v>
      </c>
      <c r="B55" s="25" t="s">
        <v>73</v>
      </c>
      <c r="C55" s="40">
        <v>5000</v>
      </c>
      <c r="D55" s="40">
        <v>2001.46</v>
      </c>
      <c r="E55" s="24">
        <f t="shared" si="1"/>
        <v>0.400292</v>
      </c>
    </row>
    <row r="56" spans="1:5" ht="12.75">
      <c r="A56" s="50" t="s">
        <v>74</v>
      </c>
      <c r="B56" s="22" t="s">
        <v>75</v>
      </c>
      <c r="C56" s="23">
        <v>2000</v>
      </c>
      <c r="D56" s="23">
        <v>209.86</v>
      </c>
      <c r="E56" s="24">
        <f t="shared" si="1"/>
        <v>0.10493000000000001</v>
      </c>
    </row>
    <row r="57" spans="1:5" ht="24">
      <c r="A57" s="50" t="s">
        <v>76</v>
      </c>
      <c r="B57" s="25" t="s">
        <v>77</v>
      </c>
      <c r="C57" s="40">
        <v>25000</v>
      </c>
      <c r="D57" s="40">
        <v>321.09</v>
      </c>
      <c r="E57" s="24">
        <f t="shared" si="1"/>
        <v>0.012843599999999998</v>
      </c>
    </row>
    <row r="58" spans="1:5" ht="12.75">
      <c r="A58" s="50">
        <v>10</v>
      </c>
      <c r="B58" s="22" t="s">
        <v>78</v>
      </c>
      <c r="C58" s="23">
        <v>60000</v>
      </c>
      <c r="D58" s="23">
        <v>25216.31</v>
      </c>
      <c r="E58" s="24">
        <f t="shared" si="1"/>
        <v>0.42027183333333334</v>
      </c>
    </row>
    <row r="59" spans="1:5" ht="12.75">
      <c r="A59" s="50">
        <v>11</v>
      </c>
      <c r="B59" s="22" t="s">
        <v>79</v>
      </c>
      <c r="C59" s="23">
        <v>2000</v>
      </c>
      <c r="D59" s="23">
        <v>286.18</v>
      </c>
      <c r="E59" s="24">
        <f t="shared" si="1"/>
        <v>0.14309</v>
      </c>
    </row>
    <row r="60" spans="1:5" ht="12.75">
      <c r="A60" s="50">
        <v>12</v>
      </c>
      <c r="B60" s="22" t="s">
        <v>80</v>
      </c>
      <c r="C60" s="23">
        <v>2000</v>
      </c>
      <c r="D60" s="23">
        <v>202.29</v>
      </c>
      <c r="E60" s="24">
        <f t="shared" si="1"/>
        <v>0.101145</v>
      </c>
    </row>
    <row r="61" spans="1:5" ht="12.75">
      <c r="A61" s="53" t="s">
        <v>4</v>
      </c>
      <c r="B61" s="22" t="s">
        <v>4</v>
      </c>
      <c r="C61" s="54" t="s">
        <v>4</v>
      </c>
      <c r="D61" s="54" t="s">
        <v>4</v>
      </c>
      <c r="E61" s="24" t="s">
        <v>4</v>
      </c>
    </row>
    <row r="62" spans="1:5" s="58" customFormat="1" ht="25.5">
      <c r="A62" s="55" t="s">
        <v>82</v>
      </c>
      <c r="B62" s="56" t="s">
        <v>83</v>
      </c>
      <c r="C62" s="57">
        <v>5000</v>
      </c>
      <c r="D62" s="57">
        <v>406.33</v>
      </c>
      <c r="E62" s="37">
        <f t="shared" si="1"/>
        <v>0.08126599999999999</v>
      </c>
    </row>
    <row r="63" spans="1:5" s="58" customFormat="1" ht="25.5">
      <c r="A63" s="32" t="s">
        <v>84</v>
      </c>
      <c r="B63" s="56" t="s">
        <v>85</v>
      </c>
      <c r="C63" s="57">
        <v>90000</v>
      </c>
      <c r="D63" s="57">
        <v>42216.3</v>
      </c>
      <c r="E63" s="37">
        <f t="shared" si="1"/>
        <v>0.46907000000000004</v>
      </c>
    </row>
    <row r="64" spans="1:5" s="58" customFormat="1" ht="25.5">
      <c r="A64" s="32" t="s">
        <v>86</v>
      </c>
      <c r="B64" s="56" t="s">
        <v>87</v>
      </c>
      <c r="C64" s="57">
        <v>25000</v>
      </c>
      <c r="D64" s="57">
        <v>10035.72</v>
      </c>
      <c r="E64" s="37">
        <f t="shared" si="1"/>
        <v>0.4014288</v>
      </c>
    </row>
    <row r="65" spans="1:5" s="58" customFormat="1" ht="25.5">
      <c r="A65" s="32" t="s">
        <v>88</v>
      </c>
      <c r="B65" s="56" t="s">
        <v>89</v>
      </c>
      <c r="C65" s="57">
        <v>900000</v>
      </c>
      <c r="D65" s="57">
        <v>482946.42</v>
      </c>
      <c r="E65" s="37">
        <f t="shared" si="1"/>
        <v>0.5366071333333333</v>
      </c>
    </row>
    <row r="66" spans="1:5" s="58" customFormat="1" ht="38.25">
      <c r="A66" s="32" t="s">
        <v>2</v>
      </c>
      <c r="B66" s="56" t="s">
        <v>90</v>
      </c>
      <c r="C66" s="59">
        <f>SUM(C67:C70)</f>
        <v>183000</v>
      </c>
      <c r="D66" s="59">
        <f>SUM(D67:D70)</f>
        <v>92721.20999999999</v>
      </c>
      <c r="E66" s="37">
        <f t="shared" si="1"/>
        <v>0.5066732786885245</v>
      </c>
    </row>
    <row r="67" spans="1:5" ht="51">
      <c r="A67" s="60" t="s">
        <v>23</v>
      </c>
      <c r="B67" s="61" t="s">
        <v>91</v>
      </c>
      <c r="C67" s="40">
        <v>105000</v>
      </c>
      <c r="D67" s="40">
        <v>61646.7</v>
      </c>
      <c r="E67" s="24">
        <f t="shared" si="1"/>
        <v>0.5871114285714285</v>
      </c>
    </row>
    <row r="68" spans="1:5" ht="25.5">
      <c r="A68" s="60" t="s">
        <v>63</v>
      </c>
      <c r="B68" s="62" t="s">
        <v>92</v>
      </c>
      <c r="C68" s="40">
        <v>43000</v>
      </c>
      <c r="D68" s="40">
        <v>17095.09</v>
      </c>
      <c r="E68" s="24">
        <f t="shared" si="1"/>
        <v>0.39756023255813955</v>
      </c>
    </row>
    <row r="69" spans="1:5" ht="12.75">
      <c r="A69" s="60" t="s">
        <v>27</v>
      </c>
      <c r="B69" s="63" t="s">
        <v>93</v>
      </c>
      <c r="C69" s="23">
        <v>30000</v>
      </c>
      <c r="D69" s="23">
        <v>12319.47</v>
      </c>
      <c r="E69" s="24">
        <f t="shared" si="1"/>
        <v>0.410649</v>
      </c>
    </row>
    <row r="70" spans="1:5" ht="43.5" customHeight="1">
      <c r="A70" s="60" t="s">
        <v>67</v>
      </c>
      <c r="B70" s="61" t="s">
        <v>94</v>
      </c>
      <c r="C70" s="40">
        <v>5000</v>
      </c>
      <c r="D70" s="40">
        <v>1659.95</v>
      </c>
      <c r="E70" s="24">
        <f t="shared" si="1"/>
        <v>0.33199</v>
      </c>
    </row>
    <row r="71" spans="1:5" ht="54">
      <c r="A71" s="9"/>
      <c r="B71" s="26" t="s">
        <v>127</v>
      </c>
      <c r="C71" s="48">
        <f>C19+C40+C47+C48+C62+C63+C64+C65+C66</f>
        <v>3003000</v>
      </c>
      <c r="D71" s="48">
        <f>SUM(D19+D40+D47+D48+D62+D63+D64+D65+D66)</f>
        <v>1425146.03</v>
      </c>
      <c r="E71" s="21">
        <f t="shared" si="1"/>
        <v>0.4745741025641026</v>
      </c>
    </row>
    <row r="72" spans="1:5" ht="66" customHeight="1">
      <c r="A72" s="55" t="s">
        <v>95</v>
      </c>
      <c r="B72" s="26" t="s">
        <v>104</v>
      </c>
      <c r="C72" s="48">
        <f>C73-C71</f>
        <v>1874410.9399999995</v>
      </c>
      <c r="D72" s="48">
        <f>(D73-D71)</f>
        <v>59197.30000000005</v>
      </c>
      <c r="E72" s="21"/>
    </row>
    <row r="73" spans="1:5" ht="72">
      <c r="A73" s="67"/>
      <c r="B73" s="26" t="s">
        <v>105</v>
      </c>
      <c r="C73" s="48">
        <f>C4+C6+C11</f>
        <v>4877410.9399999995</v>
      </c>
      <c r="D73" s="48">
        <f>D16</f>
        <v>1484343.33</v>
      </c>
      <c r="E73" s="21">
        <f>(D73/C73)*100%</f>
        <v>0.30433017604212786</v>
      </c>
    </row>
    <row r="74" ht="28.5" customHeight="1">
      <c r="A74" s="68" t="s">
        <v>4</v>
      </c>
    </row>
    <row r="75" spans="1:2" ht="30" customHeight="1">
      <c r="A75" s="69" t="s">
        <v>106</v>
      </c>
      <c r="B75" s="70" t="s">
        <v>139</v>
      </c>
    </row>
    <row r="76" spans="1:5" ht="15.75">
      <c r="A76" s="71"/>
      <c r="B76" s="78"/>
      <c r="C76" s="79"/>
      <c r="D76" s="79"/>
      <c r="E76" s="80"/>
    </row>
    <row r="77" spans="1:5" ht="15.75">
      <c r="A77" s="71"/>
      <c r="B77" s="72"/>
      <c r="C77" s="73"/>
      <c r="D77" s="73" t="s">
        <v>4</v>
      </c>
      <c r="E77" s="74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4.8515625" style="0" customWidth="1"/>
    <col min="2" max="2" width="28.28125" style="0" customWidth="1"/>
    <col min="3" max="3" width="23.7109375" style="0" customWidth="1"/>
    <col min="4" max="4" width="22.00390625" style="0" customWidth="1"/>
    <col min="5" max="5" width="15.57421875" style="0" customWidth="1"/>
  </cols>
  <sheetData>
    <row r="1" spans="1:5" ht="51.75" customHeight="1">
      <c r="A1" s="1"/>
      <c r="B1" s="2"/>
      <c r="C1" s="3"/>
      <c r="D1" s="3" t="s">
        <v>4</v>
      </c>
      <c r="E1" s="4" t="s">
        <v>107</v>
      </c>
    </row>
    <row r="2" spans="1:5" ht="15.75" customHeight="1">
      <c r="A2" s="5"/>
      <c r="B2" s="7" t="s">
        <v>140</v>
      </c>
      <c r="C2" s="7"/>
      <c r="D2" s="8" t="s">
        <v>107</v>
      </c>
      <c r="E2" t="s">
        <v>107</v>
      </c>
    </row>
    <row r="3" spans="1:5" ht="37.5" customHeight="1">
      <c r="A3" s="9"/>
      <c r="B3" s="9"/>
      <c r="C3" s="10" t="s">
        <v>1</v>
      </c>
      <c r="D3" s="10" t="s">
        <v>109</v>
      </c>
      <c r="E3" s="11" t="s">
        <v>110</v>
      </c>
    </row>
    <row r="4" spans="1:6" ht="61.5" customHeight="1">
      <c r="A4" s="12" t="s">
        <v>2</v>
      </c>
      <c r="B4" s="75" t="s">
        <v>141</v>
      </c>
      <c r="C4" s="14">
        <v>2003410.94</v>
      </c>
      <c r="D4" s="14" t="s">
        <v>4</v>
      </c>
      <c r="E4" s="15" t="s">
        <v>4</v>
      </c>
      <c r="F4" t="s">
        <v>4</v>
      </c>
    </row>
    <row r="5" spans="1:5" ht="21" customHeight="1">
      <c r="A5" s="16"/>
      <c r="B5" s="17"/>
      <c r="C5" s="18"/>
      <c r="D5" s="18"/>
      <c r="E5" s="19"/>
    </row>
    <row r="6" spans="1:5" ht="42" customHeight="1">
      <c r="A6" s="12" t="s">
        <v>5</v>
      </c>
      <c r="B6" s="20" t="s">
        <v>6</v>
      </c>
      <c r="C6" s="14">
        <f>SUM(C7:C10)</f>
        <v>1940000</v>
      </c>
      <c r="D6" s="14"/>
      <c r="E6" s="21" t="s">
        <v>4</v>
      </c>
    </row>
    <row r="7" spans="1:5" ht="12.75">
      <c r="A7" s="9"/>
      <c r="B7" s="22" t="s">
        <v>7</v>
      </c>
      <c r="C7" s="23">
        <v>1800000</v>
      </c>
      <c r="D7" s="23" t="s">
        <v>107</v>
      </c>
      <c r="E7" s="24" t="s">
        <v>4</v>
      </c>
    </row>
    <row r="8" spans="1:5" ht="12.75">
      <c r="A8" s="9"/>
      <c r="B8" s="22" t="s">
        <v>8</v>
      </c>
      <c r="C8" s="23">
        <v>45000</v>
      </c>
      <c r="D8" s="23" t="s">
        <v>4</v>
      </c>
      <c r="E8" s="24" t="s">
        <v>4</v>
      </c>
    </row>
    <row r="9" spans="1:5" ht="12.75">
      <c r="A9" s="9"/>
      <c r="B9" s="22" t="s">
        <v>9</v>
      </c>
      <c r="C9" s="23">
        <v>80000</v>
      </c>
      <c r="D9" s="23" t="s">
        <v>4</v>
      </c>
      <c r="E9" s="24" t="s">
        <v>107</v>
      </c>
    </row>
    <row r="10" spans="1:5" ht="24">
      <c r="A10" s="9"/>
      <c r="B10" s="25" t="s">
        <v>10</v>
      </c>
      <c r="C10" s="23">
        <v>15000</v>
      </c>
      <c r="D10" s="23" t="s">
        <v>4</v>
      </c>
      <c r="E10" s="24" t="s">
        <v>4</v>
      </c>
    </row>
    <row r="11" spans="1:5" ht="42" customHeight="1">
      <c r="A11" s="12" t="s">
        <v>11</v>
      </c>
      <c r="B11" s="26" t="s">
        <v>12</v>
      </c>
      <c r="C11" s="14">
        <f>SUM(C12:C15)</f>
        <v>934000</v>
      </c>
      <c r="D11" s="14" t="s">
        <v>4</v>
      </c>
      <c r="E11" s="21" t="s">
        <v>4</v>
      </c>
    </row>
    <row r="12" spans="1:5" ht="12.75">
      <c r="A12" s="9"/>
      <c r="B12" s="22" t="s">
        <v>13</v>
      </c>
      <c r="C12" s="23">
        <v>6000</v>
      </c>
      <c r="D12" s="23" t="s">
        <v>4</v>
      </c>
      <c r="E12" s="24" t="s">
        <v>4</v>
      </c>
    </row>
    <row r="13" spans="1:5" ht="12.75">
      <c r="A13" s="9"/>
      <c r="B13" s="22" t="s">
        <v>14</v>
      </c>
      <c r="C13" s="23">
        <v>900000</v>
      </c>
      <c r="D13" s="23" t="s">
        <v>4</v>
      </c>
      <c r="E13" s="24" t="s">
        <v>4</v>
      </c>
    </row>
    <row r="14" spans="1:7" ht="12.75">
      <c r="A14" s="9"/>
      <c r="B14" s="22" t="s">
        <v>15</v>
      </c>
      <c r="C14" s="23">
        <v>25000</v>
      </c>
      <c r="D14" s="23" t="s">
        <v>4</v>
      </c>
      <c r="E14" s="24" t="s">
        <v>4</v>
      </c>
      <c r="G14" t="s">
        <v>4</v>
      </c>
    </row>
    <row r="15" spans="1:5" ht="12.75">
      <c r="A15" s="9"/>
      <c r="B15" s="22" t="s">
        <v>16</v>
      </c>
      <c r="C15" s="23">
        <v>3000</v>
      </c>
      <c r="D15" s="23" t="s">
        <v>4</v>
      </c>
      <c r="E15" s="24" t="s">
        <v>4</v>
      </c>
    </row>
    <row r="16" spans="1:5" ht="36">
      <c r="A16" s="9"/>
      <c r="B16" s="26" t="s">
        <v>118</v>
      </c>
      <c r="C16" s="14">
        <f>C4+C6+C11</f>
        <v>4877410.9399999995</v>
      </c>
      <c r="D16" s="14" t="s">
        <v>4</v>
      </c>
      <c r="E16" s="21" t="s">
        <v>4</v>
      </c>
    </row>
    <row r="17" spans="1:5" ht="18">
      <c r="A17" s="9"/>
      <c r="B17" s="9"/>
      <c r="C17" s="28"/>
      <c r="D17" s="28"/>
      <c r="E17" s="29"/>
    </row>
    <row r="18" spans="1:7" ht="20.25">
      <c r="A18" s="9"/>
      <c r="B18" s="30" t="s">
        <v>20</v>
      </c>
      <c r="C18" s="28"/>
      <c r="D18" s="28"/>
      <c r="E18" s="29"/>
      <c r="G18" s="31" t="s">
        <v>4</v>
      </c>
    </row>
    <row r="19" spans="1:5" ht="64.5" customHeight="1">
      <c r="A19" s="32" t="s">
        <v>21</v>
      </c>
      <c r="B19" s="26" t="s">
        <v>22</v>
      </c>
      <c r="C19" s="14">
        <f>C20+C21+C22+C23+C28+C32</f>
        <v>995000</v>
      </c>
      <c r="D19" s="14" t="s">
        <v>4</v>
      </c>
      <c r="E19" s="21" t="s">
        <v>4</v>
      </c>
    </row>
    <row r="20" spans="1:5" ht="15.75">
      <c r="A20" s="34" t="s">
        <v>23</v>
      </c>
      <c r="B20" s="35" t="s">
        <v>24</v>
      </c>
      <c r="C20" s="36">
        <v>540000</v>
      </c>
      <c r="D20" s="36" t="s">
        <v>4</v>
      </c>
      <c r="E20" s="37" t="s">
        <v>4</v>
      </c>
    </row>
    <row r="21" spans="1:5" ht="15.75">
      <c r="A21" s="34" t="s">
        <v>25</v>
      </c>
      <c r="B21" s="35" t="s">
        <v>26</v>
      </c>
      <c r="C21" s="36">
        <v>113000</v>
      </c>
      <c r="D21" s="36" t="s">
        <v>4</v>
      </c>
      <c r="E21" s="37" t="s">
        <v>4</v>
      </c>
    </row>
    <row r="22" spans="1:5" ht="15.75">
      <c r="A22" s="38" t="s">
        <v>27</v>
      </c>
      <c r="B22" s="35" t="s">
        <v>28</v>
      </c>
      <c r="C22" s="36">
        <v>85000</v>
      </c>
      <c r="D22" s="36" t="s">
        <v>4</v>
      </c>
      <c r="E22" s="37" t="s">
        <v>4</v>
      </c>
    </row>
    <row r="23" spans="1:5" ht="15.75">
      <c r="A23" s="38" t="s">
        <v>29</v>
      </c>
      <c r="B23" s="35" t="s">
        <v>30</v>
      </c>
      <c r="C23" s="36">
        <v>71000</v>
      </c>
      <c r="D23" s="36" t="s">
        <v>4</v>
      </c>
      <c r="E23" s="37" t="s">
        <v>4</v>
      </c>
    </row>
    <row r="24" spans="1:5" ht="12.75">
      <c r="A24" s="39"/>
      <c r="B24" s="22" t="s">
        <v>31</v>
      </c>
      <c r="C24" s="23">
        <v>20000</v>
      </c>
      <c r="D24" s="23" t="s">
        <v>4</v>
      </c>
      <c r="E24" s="24" t="s">
        <v>4</v>
      </c>
    </row>
    <row r="25" spans="1:5" ht="12.75">
      <c r="A25" s="39"/>
      <c r="B25" s="22" t="s">
        <v>32</v>
      </c>
      <c r="C25" s="23">
        <v>20000</v>
      </c>
      <c r="D25" s="23" t="s">
        <v>4</v>
      </c>
      <c r="E25" s="24" t="s">
        <v>4</v>
      </c>
    </row>
    <row r="26" spans="1:5" ht="12.75">
      <c r="A26" s="39"/>
      <c r="B26" s="22" t="s">
        <v>33</v>
      </c>
      <c r="C26" s="23">
        <v>14000</v>
      </c>
      <c r="D26" s="23" t="s">
        <v>4</v>
      </c>
      <c r="E26" s="24" t="s">
        <v>4</v>
      </c>
    </row>
    <row r="27" spans="1:5" ht="24">
      <c r="A27" s="39"/>
      <c r="B27" s="25" t="s">
        <v>34</v>
      </c>
      <c r="C27" s="40">
        <v>17000</v>
      </c>
      <c r="D27" s="40" t="s">
        <v>4</v>
      </c>
      <c r="E27" s="24" t="s">
        <v>4</v>
      </c>
    </row>
    <row r="28" spans="1:5" ht="15.75">
      <c r="A28" s="34" t="s">
        <v>35</v>
      </c>
      <c r="B28" s="35" t="s">
        <v>36</v>
      </c>
      <c r="C28" s="36">
        <f>SUM(C29:C31)</f>
        <v>40000</v>
      </c>
      <c r="D28" s="36" t="s">
        <v>4</v>
      </c>
      <c r="E28" s="37" t="s">
        <v>4</v>
      </c>
    </row>
    <row r="29" spans="1:5" ht="12.75">
      <c r="A29" s="9"/>
      <c r="B29" s="22" t="s">
        <v>37</v>
      </c>
      <c r="C29" s="23">
        <v>10000</v>
      </c>
      <c r="D29" s="23" t="s">
        <v>4</v>
      </c>
      <c r="E29" s="24" t="s">
        <v>4</v>
      </c>
    </row>
    <row r="30" spans="1:5" ht="12.75">
      <c r="A30" s="9"/>
      <c r="B30" s="22" t="s">
        <v>38</v>
      </c>
      <c r="C30" s="23">
        <v>10000</v>
      </c>
      <c r="D30" s="23" t="s">
        <v>4</v>
      </c>
      <c r="E30" s="24" t="s">
        <v>4</v>
      </c>
    </row>
    <row r="31" spans="1:5" ht="12.75">
      <c r="A31" s="9"/>
      <c r="B31" s="22" t="s">
        <v>112</v>
      </c>
      <c r="C31" s="23">
        <v>20000</v>
      </c>
      <c r="D31" s="23" t="s">
        <v>107</v>
      </c>
      <c r="E31" s="24" t="s">
        <v>4</v>
      </c>
    </row>
    <row r="32" spans="1:5" ht="15.75">
      <c r="A32" s="34" t="s">
        <v>39</v>
      </c>
      <c r="B32" s="35" t="s">
        <v>40</v>
      </c>
      <c r="C32" s="36">
        <f>SUM(C33:C39)</f>
        <v>146000</v>
      </c>
      <c r="D32" s="36" t="s">
        <v>4</v>
      </c>
      <c r="E32" s="37" t="s">
        <v>4</v>
      </c>
    </row>
    <row r="33" spans="1:6" ht="24">
      <c r="A33" s="9"/>
      <c r="B33" s="25" t="s">
        <v>41</v>
      </c>
      <c r="C33" s="40">
        <v>25000</v>
      </c>
      <c r="D33" t="s">
        <v>4</v>
      </c>
      <c r="E33" s="24" t="s">
        <v>4</v>
      </c>
      <c r="F33" s="43"/>
    </row>
    <row r="34" spans="1:6" ht="12.75">
      <c r="A34" s="9"/>
      <c r="B34" s="44" t="s">
        <v>42</v>
      </c>
      <c r="C34" s="23">
        <v>18000</v>
      </c>
      <c r="D34" s="23" t="s">
        <v>4</v>
      </c>
      <c r="E34" s="24" t="s">
        <v>4</v>
      </c>
      <c r="F34" s="43"/>
    </row>
    <row r="35" spans="1:6" ht="12.75">
      <c r="A35" s="9"/>
      <c r="B35" s="44" t="s">
        <v>43</v>
      </c>
      <c r="C35" s="23">
        <v>15000</v>
      </c>
      <c r="D35" s="23" t="s">
        <v>4</v>
      </c>
      <c r="E35" s="24" t="s">
        <v>4</v>
      </c>
      <c r="F35" s="43"/>
    </row>
    <row r="36" spans="1:6" ht="12.75">
      <c r="A36" s="9"/>
      <c r="B36" s="44" t="s">
        <v>44</v>
      </c>
      <c r="C36" s="23">
        <v>10000</v>
      </c>
      <c r="D36" s="23" t="s">
        <v>4</v>
      </c>
      <c r="E36" s="24" t="s">
        <v>4</v>
      </c>
      <c r="F36" s="43"/>
    </row>
    <row r="37" spans="1:6" ht="36">
      <c r="A37" s="9"/>
      <c r="B37" s="45" t="s">
        <v>45</v>
      </c>
      <c r="C37" s="40">
        <v>10000</v>
      </c>
      <c r="D37" s="40" t="s">
        <v>4</v>
      </c>
      <c r="E37" s="24" t="s">
        <v>4</v>
      </c>
      <c r="F37" s="43"/>
    </row>
    <row r="38" spans="1:6" ht="12.75">
      <c r="A38" s="9"/>
      <c r="B38" s="44" t="s">
        <v>46</v>
      </c>
      <c r="C38" s="23">
        <v>18000</v>
      </c>
      <c r="D38" s="23" t="s">
        <v>4</v>
      </c>
      <c r="E38" s="24" t="s">
        <v>107</v>
      </c>
      <c r="F38" s="43"/>
    </row>
    <row r="39" spans="1:6" ht="24">
      <c r="A39" s="9"/>
      <c r="B39" s="45" t="s">
        <v>47</v>
      </c>
      <c r="C39" s="40">
        <v>50000</v>
      </c>
      <c r="D39" s="40" t="s">
        <v>4</v>
      </c>
      <c r="E39" s="24" t="s">
        <v>4</v>
      </c>
      <c r="F39" s="43"/>
    </row>
    <row r="40" spans="1:5" ht="72" customHeight="1">
      <c r="A40" s="46" t="s">
        <v>48</v>
      </c>
      <c r="B40" s="76" t="s">
        <v>120</v>
      </c>
      <c r="C40" s="48">
        <f>C41+C42+C43+C44+C45+C46</f>
        <v>83000</v>
      </c>
      <c r="D40" s="48" t="s">
        <v>4</v>
      </c>
      <c r="E40" s="21" t="s">
        <v>4</v>
      </c>
    </row>
    <row r="41" spans="1:5" ht="24">
      <c r="A41" s="34" t="s">
        <v>23</v>
      </c>
      <c r="B41" s="25" t="s">
        <v>50</v>
      </c>
      <c r="C41" s="49">
        <v>26000</v>
      </c>
      <c r="D41" s="49" t="s">
        <v>4</v>
      </c>
      <c r="E41" s="24" t="s">
        <v>4</v>
      </c>
    </row>
    <row r="42" spans="1:5" ht="24">
      <c r="A42" s="34" t="s">
        <v>25</v>
      </c>
      <c r="B42" s="25" t="s">
        <v>51</v>
      </c>
      <c r="C42" s="49">
        <v>4000</v>
      </c>
      <c r="D42" s="23" t="s">
        <v>4</v>
      </c>
      <c r="E42" s="24" t="s">
        <v>4</v>
      </c>
    </row>
    <row r="43" spans="1:5" ht="24">
      <c r="A43" s="34" t="s">
        <v>27</v>
      </c>
      <c r="B43" s="25" t="s">
        <v>52</v>
      </c>
      <c r="C43" s="40">
        <v>5000</v>
      </c>
      <c r="D43" s="40" t="s">
        <v>4</v>
      </c>
      <c r="E43" s="24" t="s">
        <v>4</v>
      </c>
    </row>
    <row r="44" spans="1:5" ht="12.75">
      <c r="A44" s="34" t="s">
        <v>29</v>
      </c>
      <c r="B44" s="25" t="s">
        <v>121</v>
      </c>
      <c r="C44" s="49">
        <v>15000</v>
      </c>
      <c r="D44" s="23" t="s">
        <v>4</v>
      </c>
      <c r="E44" s="24" t="s">
        <v>4</v>
      </c>
    </row>
    <row r="45" spans="1:5" ht="12.75">
      <c r="A45" s="34" t="s">
        <v>54</v>
      </c>
      <c r="B45" s="25" t="s">
        <v>55</v>
      </c>
      <c r="C45" s="49">
        <v>28000</v>
      </c>
      <c r="D45" s="23" t="s">
        <v>4</v>
      </c>
      <c r="E45" s="24" t="s">
        <v>107</v>
      </c>
    </row>
    <row r="46" spans="1:5" ht="36">
      <c r="A46" s="34" t="s">
        <v>39</v>
      </c>
      <c r="B46" s="25" t="s">
        <v>122</v>
      </c>
      <c r="C46" s="49">
        <v>5000</v>
      </c>
      <c r="D46" s="23" t="s">
        <v>4</v>
      </c>
      <c r="E46" s="24" t="s">
        <v>4</v>
      </c>
    </row>
    <row r="47" spans="1:5" ht="69.75" customHeight="1">
      <c r="A47" s="46" t="s">
        <v>57</v>
      </c>
      <c r="B47" s="26" t="s">
        <v>58</v>
      </c>
      <c r="C47" s="48">
        <v>17000</v>
      </c>
      <c r="D47" s="14" t="s">
        <v>4</v>
      </c>
      <c r="E47" s="21" t="s">
        <v>4</v>
      </c>
    </row>
    <row r="48" spans="1:5" ht="94.5" customHeight="1">
      <c r="A48" s="32" t="s">
        <v>59</v>
      </c>
      <c r="B48" s="26" t="s">
        <v>60</v>
      </c>
      <c r="C48" s="48">
        <f>SUM(C49:C61)</f>
        <v>605000</v>
      </c>
      <c r="D48" s="48" t="s">
        <v>4</v>
      </c>
      <c r="E48" s="21" t="s">
        <v>4</v>
      </c>
    </row>
    <row r="49" spans="1:5" ht="24">
      <c r="A49" s="50" t="s">
        <v>61</v>
      </c>
      <c r="B49" s="25" t="s">
        <v>62</v>
      </c>
      <c r="C49" s="49">
        <v>450000</v>
      </c>
      <c r="D49" s="49" t="s">
        <v>4</v>
      </c>
      <c r="E49" s="24" t="s">
        <v>4</v>
      </c>
    </row>
    <row r="50" spans="1:5" ht="12.75">
      <c r="A50" s="50" t="s">
        <v>63</v>
      </c>
      <c r="B50" s="25" t="s">
        <v>64</v>
      </c>
      <c r="C50" s="49">
        <v>3500</v>
      </c>
      <c r="D50" s="23" t="s">
        <v>4</v>
      </c>
      <c r="E50" s="24" t="s">
        <v>4</v>
      </c>
    </row>
    <row r="51" spans="1:5" ht="12.75">
      <c r="A51" s="50" t="s">
        <v>65</v>
      </c>
      <c r="B51" s="25" t="s">
        <v>66</v>
      </c>
      <c r="C51" s="49">
        <v>50000</v>
      </c>
      <c r="D51" s="23" t="s">
        <v>4</v>
      </c>
      <c r="E51" s="24" t="s">
        <v>4</v>
      </c>
    </row>
    <row r="52" spans="1:5" ht="12.75">
      <c r="A52" s="50" t="s">
        <v>67</v>
      </c>
      <c r="B52" s="25" t="s">
        <v>68</v>
      </c>
      <c r="C52" s="49">
        <v>1000</v>
      </c>
      <c r="D52" s="23" t="s">
        <v>4</v>
      </c>
      <c r="E52" s="24" t="s">
        <v>4</v>
      </c>
    </row>
    <row r="53" spans="1:5" ht="12.75">
      <c r="A53" s="50" t="s">
        <v>35</v>
      </c>
      <c r="B53" s="25" t="s">
        <v>69</v>
      </c>
      <c r="C53" s="49">
        <v>2000</v>
      </c>
      <c r="D53" s="23" t="s">
        <v>4</v>
      </c>
      <c r="E53" s="24" t="s">
        <v>4</v>
      </c>
    </row>
    <row r="54" spans="1:5" ht="24">
      <c r="A54" s="50" t="s">
        <v>70</v>
      </c>
      <c r="B54" s="25" t="s">
        <v>71</v>
      </c>
      <c r="C54" s="40">
        <v>2500</v>
      </c>
      <c r="D54" s="40" t="s">
        <v>4</v>
      </c>
      <c r="E54" s="24" t="s">
        <v>4</v>
      </c>
    </row>
    <row r="55" spans="1:5" ht="36">
      <c r="A55" s="52" t="s">
        <v>72</v>
      </c>
      <c r="B55" s="25" t="s">
        <v>73</v>
      </c>
      <c r="C55" s="40">
        <v>5000</v>
      </c>
      <c r="D55" s="40" t="s">
        <v>4</v>
      </c>
      <c r="E55" s="24" t="s">
        <v>4</v>
      </c>
    </row>
    <row r="56" spans="1:5" ht="12.75">
      <c r="A56" s="50" t="s">
        <v>74</v>
      </c>
      <c r="B56" s="22" t="s">
        <v>75</v>
      </c>
      <c r="C56" s="23">
        <v>2000</v>
      </c>
      <c r="D56" s="23" t="s">
        <v>4</v>
      </c>
      <c r="E56" s="24" t="s">
        <v>4</v>
      </c>
    </row>
    <row r="57" spans="1:5" ht="24">
      <c r="A57" s="50" t="s">
        <v>76</v>
      </c>
      <c r="B57" s="25" t="s">
        <v>77</v>
      </c>
      <c r="C57" s="40">
        <v>25000</v>
      </c>
      <c r="D57" s="40" t="s">
        <v>4</v>
      </c>
      <c r="E57" s="24" t="s">
        <v>4</v>
      </c>
    </row>
    <row r="58" spans="1:5" ht="12.75">
      <c r="A58" s="50">
        <v>10</v>
      </c>
      <c r="B58" s="22" t="s">
        <v>78</v>
      </c>
      <c r="C58" s="23">
        <v>60000</v>
      </c>
      <c r="D58" s="23" t="s">
        <v>4</v>
      </c>
      <c r="E58" s="24" t="s">
        <v>4</v>
      </c>
    </row>
    <row r="59" spans="1:5" ht="12.75">
      <c r="A59" s="50">
        <v>11</v>
      </c>
      <c r="B59" s="22" t="s">
        <v>79</v>
      </c>
      <c r="C59" s="23">
        <v>2000</v>
      </c>
      <c r="D59" s="23" t="s">
        <v>4</v>
      </c>
      <c r="E59" s="24" t="s">
        <v>4</v>
      </c>
    </row>
    <row r="60" spans="1:5" ht="12.75">
      <c r="A60" s="50">
        <v>12</v>
      </c>
      <c r="B60" s="22" t="s">
        <v>80</v>
      </c>
      <c r="C60" s="23">
        <v>2000</v>
      </c>
      <c r="D60" s="23" t="s">
        <v>107</v>
      </c>
      <c r="E60" s="24" t="s">
        <v>4</v>
      </c>
    </row>
    <row r="61" spans="1:5" ht="12.75">
      <c r="A61" s="53" t="s">
        <v>4</v>
      </c>
      <c r="B61" s="22" t="s">
        <v>4</v>
      </c>
      <c r="C61" s="54" t="s">
        <v>4</v>
      </c>
      <c r="D61" s="54" t="s">
        <v>4</v>
      </c>
      <c r="E61" s="24" t="s">
        <v>4</v>
      </c>
    </row>
    <row r="62" spans="1:5" s="58" customFormat="1" ht="25.5">
      <c r="A62" s="55" t="s">
        <v>82</v>
      </c>
      <c r="B62" s="56" t="s">
        <v>83</v>
      </c>
      <c r="C62" s="57">
        <v>5000</v>
      </c>
      <c r="D62" s="57" t="s">
        <v>4</v>
      </c>
      <c r="E62" s="37" t="s">
        <v>4</v>
      </c>
    </row>
    <row r="63" spans="1:5" s="58" customFormat="1" ht="25.5">
      <c r="A63" s="32" t="s">
        <v>84</v>
      </c>
      <c r="B63" s="56" t="s">
        <v>85</v>
      </c>
      <c r="C63" s="57">
        <v>90000</v>
      </c>
      <c r="D63" s="57" t="s">
        <v>4</v>
      </c>
      <c r="E63" s="37" t="s">
        <v>4</v>
      </c>
    </row>
    <row r="64" spans="1:5" s="58" customFormat="1" ht="25.5">
      <c r="A64" s="32" t="s">
        <v>86</v>
      </c>
      <c r="B64" s="56" t="s">
        <v>87</v>
      </c>
      <c r="C64" s="57">
        <v>25000</v>
      </c>
      <c r="D64" s="57" t="s">
        <v>4</v>
      </c>
      <c r="E64" s="37" t="s">
        <v>4</v>
      </c>
    </row>
    <row r="65" spans="1:5" s="58" customFormat="1" ht="25.5">
      <c r="A65" s="32" t="s">
        <v>88</v>
      </c>
      <c r="B65" s="56" t="s">
        <v>89</v>
      </c>
      <c r="C65" s="57">
        <v>900000</v>
      </c>
      <c r="D65" s="57" t="s">
        <v>4</v>
      </c>
      <c r="E65" s="37" t="s">
        <v>4</v>
      </c>
    </row>
    <row r="66" spans="1:5" s="58" customFormat="1" ht="38.25">
      <c r="A66" s="32" t="s">
        <v>2</v>
      </c>
      <c r="B66" s="56" t="s">
        <v>90</v>
      </c>
      <c r="C66" s="59">
        <f>SUM(C67:C70)</f>
        <v>183000</v>
      </c>
      <c r="D66" s="59" t="s">
        <v>4</v>
      </c>
      <c r="E66" s="37" t="s">
        <v>4</v>
      </c>
    </row>
    <row r="67" spans="1:5" ht="51">
      <c r="A67" s="60" t="s">
        <v>23</v>
      </c>
      <c r="B67" s="61" t="s">
        <v>91</v>
      </c>
      <c r="C67" s="40">
        <v>105000</v>
      </c>
      <c r="D67" s="40" t="s">
        <v>4</v>
      </c>
      <c r="E67" s="24" t="s">
        <v>107</v>
      </c>
    </row>
    <row r="68" spans="1:5" ht="25.5">
      <c r="A68" s="60" t="s">
        <v>63</v>
      </c>
      <c r="B68" s="62" t="s">
        <v>92</v>
      </c>
      <c r="C68" s="40">
        <v>43000</v>
      </c>
      <c r="D68" s="40" t="s">
        <v>4</v>
      </c>
      <c r="E68" s="24" t="s">
        <v>107</v>
      </c>
    </row>
    <row r="69" spans="1:5" ht="12.75">
      <c r="A69" s="60" t="s">
        <v>27</v>
      </c>
      <c r="B69" s="63" t="s">
        <v>93</v>
      </c>
      <c r="C69" s="23">
        <v>30000</v>
      </c>
      <c r="D69" s="23" t="s">
        <v>4</v>
      </c>
      <c r="E69" s="24" t="s">
        <v>4</v>
      </c>
    </row>
    <row r="70" spans="1:5" ht="43.5" customHeight="1">
      <c r="A70" s="60" t="s">
        <v>67</v>
      </c>
      <c r="B70" s="61" t="s">
        <v>94</v>
      </c>
      <c r="C70" s="40">
        <v>5000</v>
      </c>
      <c r="D70" s="40" t="s">
        <v>4</v>
      </c>
      <c r="E70" s="24" t="s">
        <v>4</v>
      </c>
    </row>
    <row r="71" spans="1:5" ht="54">
      <c r="A71" s="9"/>
      <c r="B71" s="26" t="s">
        <v>127</v>
      </c>
      <c r="C71" s="48">
        <f>C19+C40+C47+C48+C62+C63+C64+C65+C66</f>
        <v>2903000</v>
      </c>
      <c r="D71" s="48" t="s">
        <v>4</v>
      </c>
      <c r="E71" s="21" t="s">
        <v>4</v>
      </c>
    </row>
    <row r="72" spans="1:5" ht="66" customHeight="1">
      <c r="A72" s="55" t="s">
        <v>95</v>
      </c>
      <c r="B72" s="26" t="s">
        <v>104</v>
      </c>
      <c r="C72" s="48">
        <f>C73-C71</f>
        <v>1974410.9399999995</v>
      </c>
      <c r="D72" s="48" t="s">
        <v>4</v>
      </c>
      <c r="E72" s="21"/>
    </row>
    <row r="73" spans="1:5" ht="72">
      <c r="A73" s="67"/>
      <c r="B73" s="26" t="s">
        <v>105</v>
      </c>
      <c r="C73" s="48">
        <f>C4+C6+C11</f>
        <v>4877410.9399999995</v>
      </c>
      <c r="D73" s="48" t="str">
        <f>D16</f>
        <v> </v>
      </c>
      <c r="E73" s="21" t="s">
        <v>4</v>
      </c>
    </row>
    <row r="74" ht="28.5" customHeight="1">
      <c r="A74" s="68" t="s">
        <v>4</v>
      </c>
    </row>
    <row r="75" spans="1:2" ht="30" customHeight="1">
      <c r="A75" s="69" t="s">
        <v>106</v>
      </c>
      <c r="B75" s="70" t="s">
        <v>142</v>
      </c>
    </row>
    <row r="76" spans="1:5" ht="15.75">
      <c r="A76" s="71"/>
      <c r="B76" s="78"/>
      <c r="C76" s="79"/>
      <c r="D76" s="79"/>
      <c r="E76" s="80"/>
    </row>
    <row r="77" spans="1:5" ht="15.75">
      <c r="A77" s="71"/>
      <c r="B77" s="72"/>
      <c r="C77" s="73"/>
      <c r="D77" s="73" t="s">
        <v>4</v>
      </c>
      <c r="E77" s="74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PageLayoutView="0" workbookViewId="0" topLeftCell="A1">
      <selection activeCell="M2" sqref="M2"/>
    </sheetView>
  </sheetViews>
  <sheetFormatPr defaultColWidth="9.140625" defaultRowHeight="12.75"/>
  <cols>
    <col min="1" max="1" width="4.8515625" style="0" customWidth="1"/>
    <col min="2" max="2" width="28.28125" style="0" customWidth="1"/>
    <col min="3" max="3" width="23.7109375" style="0" customWidth="1"/>
    <col min="4" max="4" width="22.00390625" style="0" customWidth="1"/>
    <col min="5" max="5" width="15.57421875" style="0" customWidth="1"/>
  </cols>
  <sheetData>
    <row r="1" spans="1:5" ht="51.75" customHeight="1">
      <c r="A1" s="1"/>
      <c r="B1" s="2"/>
      <c r="C1" s="3"/>
      <c r="D1" s="3" t="s">
        <v>4</v>
      </c>
      <c r="E1" s="4" t="s">
        <v>107</v>
      </c>
    </row>
    <row r="2" spans="1:4" ht="15.75" customHeight="1">
      <c r="A2" s="5"/>
      <c r="B2" s="6" t="s">
        <v>205</v>
      </c>
      <c r="C2" s="7"/>
      <c r="D2" s="8"/>
    </row>
    <row r="3" spans="1:5" ht="37.5" customHeight="1">
      <c r="A3" s="9"/>
      <c r="B3" s="9"/>
      <c r="C3" s="10" t="s">
        <v>185</v>
      </c>
      <c r="D3" s="10" t="s">
        <v>185</v>
      </c>
      <c r="E3" s="11" t="s">
        <v>110</v>
      </c>
    </row>
    <row r="4" spans="1:6" ht="61.5" customHeight="1">
      <c r="A4" s="12" t="s">
        <v>2</v>
      </c>
      <c r="B4" s="75" t="s">
        <v>190</v>
      </c>
      <c r="C4" s="14">
        <v>2265524.59</v>
      </c>
      <c r="D4" s="14">
        <v>2265524.59</v>
      </c>
      <c r="E4" s="15" t="s">
        <v>4</v>
      </c>
      <c r="F4" t="s">
        <v>4</v>
      </c>
    </row>
    <row r="5" spans="1:5" ht="21" customHeight="1">
      <c r="A5" s="16"/>
      <c r="B5" s="17"/>
      <c r="C5" s="140" t="s">
        <v>1</v>
      </c>
      <c r="D5" s="140" t="s">
        <v>109</v>
      </c>
      <c r="E5" s="19"/>
    </row>
    <row r="6" spans="1:5" ht="42" customHeight="1">
      <c r="A6" s="12" t="s">
        <v>5</v>
      </c>
      <c r="B6" s="20" t="s">
        <v>6</v>
      </c>
      <c r="C6" s="14">
        <f>SUM(C7:C10)</f>
        <v>1935000</v>
      </c>
      <c r="D6" s="14">
        <f>SUM(D7:D10)</f>
        <v>2096461.32</v>
      </c>
      <c r="E6" s="21">
        <f aca="true" t="shared" si="0" ref="E6:E15">(D6/C6)*100%</f>
        <v>1.0834425426356589</v>
      </c>
    </row>
    <row r="7" spans="1:5" ht="12.75">
      <c r="A7" s="9"/>
      <c r="B7" s="22" t="s">
        <v>7</v>
      </c>
      <c r="C7" s="23">
        <v>1800000</v>
      </c>
      <c r="D7" s="23">
        <v>1957865.1</v>
      </c>
      <c r="E7" s="24">
        <f t="shared" si="0"/>
        <v>1.0877028333333334</v>
      </c>
    </row>
    <row r="8" spans="1:5" ht="12.75">
      <c r="A8" s="9"/>
      <c r="B8" s="22" t="s">
        <v>8</v>
      </c>
      <c r="C8" s="23">
        <v>45000</v>
      </c>
      <c r="D8" s="23">
        <v>50383.88</v>
      </c>
      <c r="E8" s="24">
        <f t="shared" si="0"/>
        <v>1.1196417777777776</v>
      </c>
    </row>
    <row r="9" spans="1:5" ht="12.75">
      <c r="A9" s="9"/>
      <c r="B9" s="22" t="s">
        <v>117</v>
      </c>
      <c r="C9" s="23">
        <v>80000</v>
      </c>
      <c r="D9" s="23">
        <v>75102.84</v>
      </c>
      <c r="E9" s="24">
        <f t="shared" si="0"/>
        <v>0.9387854999999999</v>
      </c>
    </row>
    <row r="10" spans="1:5" ht="24">
      <c r="A10" s="9"/>
      <c r="B10" s="25" t="s">
        <v>10</v>
      </c>
      <c r="C10" s="23">
        <v>10000</v>
      </c>
      <c r="D10" s="23">
        <v>13109.5</v>
      </c>
      <c r="E10" s="24">
        <f t="shared" si="0"/>
        <v>1.31095</v>
      </c>
    </row>
    <row r="11" spans="1:5" ht="42" customHeight="1">
      <c r="A11" s="12" t="s">
        <v>11</v>
      </c>
      <c r="B11" s="26" t="s">
        <v>12</v>
      </c>
      <c r="C11" s="14">
        <f>SUM(C12:C15)</f>
        <v>715000</v>
      </c>
      <c r="D11" s="14">
        <f>SUM(D12:D15)</f>
        <v>1056726.94</v>
      </c>
      <c r="E11" s="21">
        <f t="shared" si="0"/>
        <v>1.477939776223776</v>
      </c>
    </row>
    <row r="12" spans="1:5" ht="12.75">
      <c r="A12" s="9"/>
      <c r="B12" s="22" t="s">
        <v>13</v>
      </c>
      <c r="C12" s="23">
        <v>2000</v>
      </c>
      <c r="D12" s="23">
        <v>4000</v>
      </c>
      <c r="E12" s="24">
        <f t="shared" si="0"/>
        <v>2</v>
      </c>
    </row>
    <row r="13" spans="1:5" ht="12.75">
      <c r="A13" s="9"/>
      <c r="B13" s="22" t="s">
        <v>14</v>
      </c>
      <c r="C13" s="23">
        <v>700000</v>
      </c>
      <c r="D13" s="23">
        <v>1034292.61</v>
      </c>
      <c r="E13" s="24">
        <f t="shared" si="0"/>
        <v>1.4775608714285715</v>
      </c>
    </row>
    <row r="14" spans="1:7" ht="12.75">
      <c r="A14" s="9"/>
      <c r="B14" s="22" t="s">
        <v>15</v>
      </c>
      <c r="C14" s="23">
        <v>10000</v>
      </c>
      <c r="D14" s="23">
        <v>11300</v>
      </c>
      <c r="E14" s="24">
        <f t="shared" si="0"/>
        <v>1.13</v>
      </c>
      <c r="G14" t="s">
        <v>4</v>
      </c>
    </row>
    <row r="15" spans="1:5" ht="12.75">
      <c r="A15" s="116"/>
      <c r="B15" s="22" t="s">
        <v>16</v>
      </c>
      <c r="C15" s="23">
        <v>3000</v>
      </c>
      <c r="D15" s="23">
        <v>7134.33</v>
      </c>
      <c r="E15" s="113">
        <f t="shared" si="0"/>
        <v>2.37811</v>
      </c>
    </row>
    <row r="16" spans="1:5" ht="18">
      <c r="A16" s="117" t="s">
        <v>17</v>
      </c>
      <c r="B16" s="99" t="s">
        <v>18</v>
      </c>
      <c r="C16" s="100">
        <v>800000</v>
      </c>
      <c r="D16" s="107"/>
      <c r="E16" s="114"/>
    </row>
    <row r="17" spans="1:5" ht="36">
      <c r="A17" s="116"/>
      <c r="B17" s="26" t="s">
        <v>19</v>
      </c>
      <c r="C17" s="14">
        <f>C4+C6+C11+C16</f>
        <v>5715524.59</v>
      </c>
      <c r="D17" s="108">
        <f>D4+D6+D11</f>
        <v>5418712.85</v>
      </c>
      <c r="E17" s="115">
        <f>(D17/C17)*100%</f>
        <v>0.9480692042652903</v>
      </c>
    </row>
    <row r="18" spans="1:5" ht="18">
      <c r="A18" s="9"/>
      <c r="B18" s="9"/>
      <c r="C18" s="28"/>
      <c r="D18" s="28"/>
      <c r="E18" s="29"/>
    </row>
    <row r="19" spans="1:7" ht="20.25">
      <c r="A19" s="9"/>
      <c r="B19" s="30" t="s">
        <v>20</v>
      </c>
      <c r="C19" s="28"/>
      <c r="D19" s="28"/>
      <c r="E19" s="29"/>
      <c r="G19" s="31" t="s">
        <v>4</v>
      </c>
    </row>
    <row r="20" spans="1:5" ht="64.5" customHeight="1">
      <c r="A20" s="32" t="s">
        <v>21</v>
      </c>
      <c r="B20" s="33" t="s">
        <v>22</v>
      </c>
      <c r="C20" s="14">
        <f>C21+C22+C23+C24+C29+C34</f>
        <v>1070200</v>
      </c>
      <c r="D20" s="14">
        <f>D21+D22+D23+D24+D29+D34</f>
        <v>839023.49</v>
      </c>
      <c r="E20" s="21">
        <f aca="true" t="shared" si="1" ref="E20:E32">(D20/C20)*100%</f>
        <v>0.7839875630723229</v>
      </c>
    </row>
    <row r="21" spans="1:5" ht="15.75">
      <c r="A21" s="34" t="s">
        <v>23</v>
      </c>
      <c r="B21" s="35" t="s">
        <v>24</v>
      </c>
      <c r="C21" s="36">
        <v>545000</v>
      </c>
      <c r="D21" s="36">
        <v>450910.92</v>
      </c>
      <c r="E21" s="37">
        <f>(D21/C21)*100%</f>
        <v>0.8273594862385321</v>
      </c>
    </row>
    <row r="22" spans="1:5" ht="15.75">
      <c r="A22" s="34" t="s">
        <v>25</v>
      </c>
      <c r="B22" s="35" t="s">
        <v>26</v>
      </c>
      <c r="C22" s="36">
        <v>114000</v>
      </c>
      <c r="D22" s="36">
        <v>90182.19</v>
      </c>
      <c r="E22" s="37">
        <f t="shared" si="1"/>
        <v>0.7910718421052632</v>
      </c>
    </row>
    <row r="23" spans="1:5" ht="15.75">
      <c r="A23" s="38" t="s">
        <v>27</v>
      </c>
      <c r="B23" s="35" t="s">
        <v>28</v>
      </c>
      <c r="C23" s="36">
        <v>86000</v>
      </c>
      <c r="D23" s="36">
        <v>61169.15</v>
      </c>
      <c r="E23" s="37">
        <f t="shared" si="1"/>
        <v>0.7112691860465117</v>
      </c>
    </row>
    <row r="24" spans="1:5" ht="15.75">
      <c r="A24" s="38" t="s">
        <v>29</v>
      </c>
      <c r="B24" s="35" t="s">
        <v>30</v>
      </c>
      <c r="C24" s="36">
        <f>SUM(C25:C28)</f>
        <v>67000</v>
      </c>
      <c r="D24" s="36">
        <f>SUM(D25:D28)</f>
        <v>39835.85</v>
      </c>
      <c r="E24" s="37">
        <f t="shared" si="1"/>
        <v>0.5945649253731343</v>
      </c>
    </row>
    <row r="25" spans="1:5" ht="12.75">
      <c r="A25" s="39"/>
      <c r="B25" s="22" t="s">
        <v>31</v>
      </c>
      <c r="C25" s="23">
        <v>20000</v>
      </c>
      <c r="D25" s="23">
        <v>14213.16</v>
      </c>
      <c r="E25" s="24">
        <f t="shared" si="1"/>
        <v>0.710658</v>
      </c>
    </row>
    <row r="26" spans="1:5" ht="12.75">
      <c r="A26" s="39"/>
      <c r="B26" s="22" t="s">
        <v>32</v>
      </c>
      <c r="C26" s="23">
        <v>20000</v>
      </c>
      <c r="D26" s="23">
        <v>8234.37</v>
      </c>
      <c r="E26" s="24">
        <f t="shared" si="1"/>
        <v>0.41171850000000004</v>
      </c>
    </row>
    <row r="27" spans="1:5" ht="12.75">
      <c r="A27" s="39"/>
      <c r="B27" s="22" t="s">
        <v>191</v>
      </c>
      <c r="C27" s="23">
        <v>10000</v>
      </c>
      <c r="D27" s="23">
        <v>6753.36</v>
      </c>
      <c r="E27" s="24">
        <f t="shared" si="1"/>
        <v>0.6753359999999999</v>
      </c>
    </row>
    <row r="28" spans="1:5" ht="24">
      <c r="A28" s="39"/>
      <c r="B28" s="25" t="s">
        <v>192</v>
      </c>
      <c r="C28" s="40">
        <v>17000</v>
      </c>
      <c r="D28" s="40">
        <v>10634.96</v>
      </c>
      <c r="E28" s="24">
        <f t="shared" si="1"/>
        <v>0.6255858823529411</v>
      </c>
    </row>
    <row r="29" spans="1:5" ht="15.75">
      <c r="A29" s="34" t="s">
        <v>35</v>
      </c>
      <c r="B29" s="35" t="s">
        <v>36</v>
      </c>
      <c r="C29" s="36">
        <f>SUM(C30:C33)</f>
        <v>64200</v>
      </c>
      <c r="D29" s="36">
        <f>SUM(D30:D32)</f>
        <v>23166.05</v>
      </c>
      <c r="E29" s="37">
        <f t="shared" si="1"/>
        <v>0.36084190031152646</v>
      </c>
    </row>
    <row r="30" spans="1:5" ht="12.75">
      <c r="A30" s="9"/>
      <c r="B30" s="22" t="s">
        <v>37</v>
      </c>
      <c r="C30" s="23">
        <v>15000</v>
      </c>
      <c r="D30" s="23">
        <v>4677.71</v>
      </c>
      <c r="E30" s="24">
        <f t="shared" si="1"/>
        <v>0.3118473333333333</v>
      </c>
    </row>
    <row r="31" spans="1:5" ht="12.75">
      <c r="A31" s="9"/>
      <c r="B31" s="22" t="s">
        <v>38</v>
      </c>
      <c r="C31" s="23">
        <v>10000</v>
      </c>
      <c r="D31" s="23"/>
      <c r="E31" s="24">
        <f t="shared" si="1"/>
        <v>0</v>
      </c>
    </row>
    <row r="32" spans="1:5" ht="12.75">
      <c r="A32" s="9"/>
      <c r="B32" s="22" t="s">
        <v>112</v>
      </c>
      <c r="C32" s="23">
        <v>20000</v>
      </c>
      <c r="D32" s="23">
        <v>18488.34</v>
      </c>
      <c r="E32" s="24">
        <f t="shared" si="1"/>
        <v>0.924417</v>
      </c>
    </row>
    <row r="33" spans="2:3" ht="12.75">
      <c r="B33" s="96" t="s">
        <v>144</v>
      </c>
      <c r="C33" s="97">
        <v>19200</v>
      </c>
    </row>
    <row r="34" spans="1:5" ht="15.75">
      <c r="A34" s="34" t="s">
        <v>39</v>
      </c>
      <c r="B34" s="35" t="s">
        <v>40</v>
      </c>
      <c r="C34" s="36">
        <f>SUM(C35:C41)</f>
        <v>194000</v>
      </c>
      <c r="D34" s="36">
        <f>SUM(D35:D42)</f>
        <v>173759.33000000002</v>
      </c>
      <c r="E34" s="37">
        <f aca="true" t="shared" si="2" ref="E34:E76">(D34/C34)*100%</f>
        <v>0.8956666494845361</v>
      </c>
    </row>
    <row r="35" spans="1:6" ht="24">
      <c r="A35" s="9"/>
      <c r="B35" s="25" t="s">
        <v>41</v>
      </c>
      <c r="C35" s="40">
        <v>25000</v>
      </c>
      <c r="D35" s="42">
        <v>14468.73</v>
      </c>
      <c r="E35" s="24">
        <f t="shared" si="2"/>
        <v>0.5787492</v>
      </c>
      <c r="F35" s="43"/>
    </row>
    <row r="36" spans="1:6" ht="12.75">
      <c r="A36" s="9"/>
      <c r="B36" s="44" t="s">
        <v>42</v>
      </c>
      <c r="C36" s="23">
        <v>18000</v>
      </c>
      <c r="D36" s="23">
        <v>6669.75</v>
      </c>
      <c r="E36" s="24">
        <f t="shared" si="2"/>
        <v>0.37054166666666666</v>
      </c>
      <c r="F36" s="43"/>
    </row>
    <row r="37" spans="1:6" ht="12.75">
      <c r="A37" s="9"/>
      <c r="B37" s="44" t="s">
        <v>43</v>
      </c>
      <c r="C37" s="23">
        <v>10000</v>
      </c>
      <c r="D37" s="23">
        <v>5835.89</v>
      </c>
      <c r="E37" s="24">
        <f t="shared" si="2"/>
        <v>0.583589</v>
      </c>
      <c r="F37" s="43"/>
    </row>
    <row r="38" spans="1:6" ht="12.75">
      <c r="A38" s="9"/>
      <c r="B38" s="44" t="s">
        <v>44</v>
      </c>
      <c r="C38" s="23">
        <v>10000</v>
      </c>
      <c r="D38" s="23">
        <v>2456.46</v>
      </c>
      <c r="E38" s="24">
        <f t="shared" si="2"/>
        <v>0.245646</v>
      </c>
      <c r="F38" s="43"/>
    </row>
    <row r="39" spans="1:6" ht="36">
      <c r="A39" s="9"/>
      <c r="B39" s="45" t="s">
        <v>45</v>
      </c>
      <c r="C39" s="40">
        <v>10000</v>
      </c>
      <c r="D39" s="40">
        <v>3959.81</v>
      </c>
      <c r="E39" s="24">
        <f t="shared" si="2"/>
        <v>0.39598099999999997</v>
      </c>
      <c r="F39" s="43"/>
    </row>
    <row r="40" spans="1:6" ht="12.75">
      <c r="A40" s="9"/>
      <c r="B40" s="44" t="s">
        <v>46</v>
      </c>
      <c r="C40" s="23">
        <v>18000</v>
      </c>
      <c r="D40" s="23">
        <v>12845.34</v>
      </c>
      <c r="E40" s="24">
        <f t="shared" si="2"/>
        <v>0.71363</v>
      </c>
      <c r="F40" s="43"/>
    </row>
    <row r="41" spans="1:6" ht="36">
      <c r="A41" s="9"/>
      <c r="B41" s="45" t="s">
        <v>193</v>
      </c>
      <c r="C41" s="40">
        <v>103000</v>
      </c>
      <c r="D41" s="40">
        <v>78612.57</v>
      </c>
      <c r="E41" s="24">
        <f t="shared" si="2"/>
        <v>0.7632288349514563</v>
      </c>
      <c r="F41" s="43"/>
    </row>
    <row r="42" spans="1:6" ht="12.75">
      <c r="A42" s="9"/>
      <c r="B42" s="45" t="s">
        <v>186</v>
      </c>
      <c r="C42" s="40"/>
      <c r="D42" s="40">
        <v>48910.78</v>
      </c>
      <c r="E42" s="24"/>
      <c r="F42" s="43"/>
    </row>
    <row r="43" spans="1:5" ht="72" customHeight="1">
      <c r="A43" s="46" t="s">
        <v>48</v>
      </c>
      <c r="B43" s="47" t="s">
        <v>49</v>
      </c>
      <c r="C43" s="48">
        <f>C44+C45+C46+C47+C48+C49</f>
        <v>90000</v>
      </c>
      <c r="D43" s="14">
        <f>D44+D45+D46+D47+D48+D49</f>
        <v>61401.31</v>
      </c>
      <c r="E43" s="21">
        <f t="shared" si="2"/>
        <v>0.6822367777777778</v>
      </c>
    </row>
    <row r="44" spans="1:5" ht="24">
      <c r="A44" s="34" t="s">
        <v>23</v>
      </c>
      <c r="B44" s="25" t="s">
        <v>50</v>
      </c>
      <c r="C44" s="49">
        <v>26000</v>
      </c>
      <c r="D44" s="49">
        <v>12094.63</v>
      </c>
      <c r="E44" s="24">
        <f t="shared" si="2"/>
        <v>0.4651780769230769</v>
      </c>
    </row>
    <row r="45" spans="1:5" ht="24">
      <c r="A45" s="34" t="s">
        <v>25</v>
      </c>
      <c r="B45" s="25" t="s">
        <v>51</v>
      </c>
      <c r="C45" s="49">
        <v>4000</v>
      </c>
      <c r="D45" s="23">
        <v>1789.04</v>
      </c>
      <c r="E45" s="24">
        <f t="shared" si="2"/>
        <v>0.44726</v>
      </c>
    </row>
    <row r="46" spans="1:5" ht="24">
      <c r="A46" s="34" t="s">
        <v>27</v>
      </c>
      <c r="B46" s="25" t="s">
        <v>52</v>
      </c>
      <c r="C46" s="40">
        <v>5000</v>
      </c>
      <c r="D46" s="40">
        <v>1617.81</v>
      </c>
      <c r="E46" s="24">
        <f t="shared" si="2"/>
        <v>0.323562</v>
      </c>
    </row>
    <row r="47" spans="1:5" ht="12.75">
      <c r="A47" s="34" t="s">
        <v>29</v>
      </c>
      <c r="B47" s="25" t="s">
        <v>53</v>
      </c>
      <c r="C47" s="49">
        <v>15000</v>
      </c>
      <c r="D47" s="97">
        <v>12367.53</v>
      </c>
      <c r="E47" s="24">
        <f t="shared" si="2"/>
        <v>0.8245020000000001</v>
      </c>
    </row>
    <row r="48" spans="1:5" ht="12.75">
      <c r="A48" s="34" t="s">
        <v>54</v>
      </c>
      <c r="B48" s="25" t="s">
        <v>55</v>
      </c>
      <c r="C48" s="49">
        <v>35000</v>
      </c>
      <c r="D48" s="23">
        <v>31766.2</v>
      </c>
      <c r="E48" s="24">
        <f t="shared" si="2"/>
        <v>0.9076057142857143</v>
      </c>
    </row>
    <row r="49" spans="1:5" ht="24">
      <c r="A49" s="34" t="s">
        <v>39</v>
      </c>
      <c r="B49" s="25" t="s">
        <v>194</v>
      </c>
      <c r="C49" s="49">
        <v>5000</v>
      </c>
      <c r="D49" s="40">
        <v>1766.1</v>
      </c>
      <c r="E49" s="24">
        <f t="shared" si="2"/>
        <v>0.35322</v>
      </c>
    </row>
    <row r="50" spans="1:5" ht="69.75" customHeight="1">
      <c r="A50" s="46" t="s">
        <v>57</v>
      </c>
      <c r="B50" s="33" t="s">
        <v>58</v>
      </c>
      <c r="C50" s="48">
        <v>10000</v>
      </c>
      <c r="D50" s="14">
        <v>9951.82</v>
      </c>
      <c r="E50" s="21">
        <f t="shared" si="2"/>
        <v>0.995182</v>
      </c>
    </row>
    <row r="51" spans="1:5" ht="94.5" customHeight="1">
      <c r="A51" s="32" t="s">
        <v>59</v>
      </c>
      <c r="B51" s="26" t="s">
        <v>60</v>
      </c>
      <c r="C51" s="48">
        <f>SUM(C52:C64)</f>
        <v>759000</v>
      </c>
      <c r="D51" s="48">
        <f>SUM(D52:D64)</f>
        <v>676737.53</v>
      </c>
      <c r="E51" s="21">
        <f t="shared" si="2"/>
        <v>0.8916172990777339</v>
      </c>
    </row>
    <row r="52" spans="1:6" ht="24">
      <c r="A52" s="50" t="s">
        <v>61</v>
      </c>
      <c r="B52" s="25" t="s">
        <v>62</v>
      </c>
      <c r="C52" s="49">
        <v>600000</v>
      </c>
      <c r="D52" s="49">
        <v>569934.27</v>
      </c>
      <c r="E52" s="24">
        <f t="shared" si="2"/>
        <v>0.94989045</v>
      </c>
      <c r="F52" s="51"/>
    </row>
    <row r="53" spans="1:5" ht="12.75">
      <c r="A53" s="50" t="s">
        <v>63</v>
      </c>
      <c r="B53" s="25" t="s">
        <v>195</v>
      </c>
      <c r="C53" s="49">
        <v>3500</v>
      </c>
      <c r="D53" s="23">
        <v>1870.52</v>
      </c>
      <c r="E53" s="24">
        <f t="shared" si="2"/>
        <v>0.5344342857142858</v>
      </c>
    </row>
    <row r="54" spans="1:5" ht="12.75">
      <c r="A54" s="50" t="s">
        <v>65</v>
      </c>
      <c r="B54" s="25" t="s">
        <v>66</v>
      </c>
      <c r="C54" s="49">
        <v>55000</v>
      </c>
      <c r="D54" s="23">
        <v>53744.3</v>
      </c>
      <c r="E54" s="24">
        <f t="shared" si="2"/>
        <v>0.977169090909091</v>
      </c>
    </row>
    <row r="55" spans="1:5" ht="12.75">
      <c r="A55" s="50" t="s">
        <v>67</v>
      </c>
      <c r="B55" s="25" t="s">
        <v>68</v>
      </c>
      <c r="C55" s="49">
        <v>1000</v>
      </c>
      <c r="D55" s="97">
        <v>259.97</v>
      </c>
      <c r="E55" s="24">
        <f t="shared" si="2"/>
        <v>0.25997000000000003</v>
      </c>
    </row>
    <row r="56" spans="1:5" ht="12.75">
      <c r="A56" s="50" t="s">
        <v>35</v>
      </c>
      <c r="B56" s="25" t="s">
        <v>69</v>
      </c>
      <c r="C56" s="49">
        <v>2000</v>
      </c>
      <c r="D56" s="23">
        <v>428.73</v>
      </c>
      <c r="E56" s="24">
        <f t="shared" si="2"/>
        <v>0.214365</v>
      </c>
    </row>
    <row r="57" spans="1:5" ht="24">
      <c r="A57" s="50" t="s">
        <v>70</v>
      </c>
      <c r="B57" s="25" t="s">
        <v>71</v>
      </c>
      <c r="C57" s="40">
        <v>2500</v>
      </c>
      <c r="D57" s="40">
        <v>330.56</v>
      </c>
      <c r="E57" s="24">
        <f t="shared" si="2"/>
        <v>0.132224</v>
      </c>
    </row>
    <row r="58" spans="1:5" ht="36">
      <c r="A58" s="52" t="s">
        <v>72</v>
      </c>
      <c r="B58" s="25" t="s">
        <v>196</v>
      </c>
      <c r="C58" s="40">
        <v>5000</v>
      </c>
      <c r="D58" s="40">
        <v>2065.99</v>
      </c>
      <c r="E58" s="24">
        <f t="shared" si="2"/>
        <v>0.41319799999999995</v>
      </c>
    </row>
    <row r="59" spans="1:5" ht="12.75">
      <c r="A59" s="50" t="s">
        <v>74</v>
      </c>
      <c r="B59" s="22" t="s">
        <v>75</v>
      </c>
      <c r="C59" s="23">
        <v>2000</v>
      </c>
      <c r="D59" s="23">
        <v>345.08</v>
      </c>
      <c r="E59" s="24">
        <f t="shared" si="2"/>
        <v>0.17254</v>
      </c>
    </row>
    <row r="60" spans="1:5" ht="24">
      <c r="A60" s="50" t="s">
        <v>76</v>
      </c>
      <c r="B60" s="25" t="s">
        <v>197</v>
      </c>
      <c r="C60" s="40">
        <v>22000</v>
      </c>
      <c r="D60" s="40">
        <v>555.97</v>
      </c>
      <c r="E60" s="24">
        <f t="shared" si="2"/>
        <v>0.025271363636363637</v>
      </c>
    </row>
    <row r="61" spans="1:5" ht="12.75">
      <c r="A61" s="50">
        <v>10</v>
      </c>
      <c r="B61" s="22" t="s">
        <v>78</v>
      </c>
      <c r="C61" s="23">
        <v>60000</v>
      </c>
      <c r="D61" s="23">
        <v>44856.77</v>
      </c>
      <c r="E61" s="24">
        <f t="shared" si="2"/>
        <v>0.7476128333333333</v>
      </c>
    </row>
    <row r="62" spans="1:5" ht="12.75">
      <c r="A62" s="50">
        <v>11</v>
      </c>
      <c r="B62" s="22" t="s">
        <v>198</v>
      </c>
      <c r="C62" s="23">
        <v>2000</v>
      </c>
      <c r="D62" s="23">
        <v>741.88</v>
      </c>
      <c r="E62" s="24">
        <f t="shared" si="2"/>
        <v>0.37094</v>
      </c>
    </row>
    <row r="63" spans="1:5" ht="12.75">
      <c r="A63" s="50">
        <v>12</v>
      </c>
      <c r="B63" s="22" t="s">
        <v>199</v>
      </c>
      <c r="C63" s="23">
        <v>2000</v>
      </c>
      <c r="D63" s="23">
        <v>636.03</v>
      </c>
      <c r="E63" s="24">
        <f t="shared" si="2"/>
        <v>0.318015</v>
      </c>
    </row>
    <row r="64" spans="1:5" ht="12.75">
      <c r="A64" s="53">
        <v>13</v>
      </c>
      <c r="B64" s="22" t="s">
        <v>200</v>
      </c>
      <c r="C64" s="23">
        <v>2000</v>
      </c>
      <c r="D64" s="54">
        <v>967.46</v>
      </c>
      <c r="E64" s="24">
        <f t="shared" si="2"/>
        <v>0.48373</v>
      </c>
    </row>
    <row r="65" spans="1:5" s="58" customFormat="1" ht="25.5">
      <c r="A65" s="55" t="s">
        <v>82</v>
      </c>
      <c r="B65" s="56" t="s">
        <v>83</v>
      </c>
      <c r="C65" s="57">
        <v>5000</v>
      </c>
      <c r="D65" s="57">
        <v>1931.76</v>
      </c>
      <c r="E65" s="37">
        <f t="shared" si="2"/>
        <v>0.386352</v>
      </c>
    </row>
    <row r="66" spans="1:5" s="58" customFormat="1" ht="25.5">
      <c r="A66" s="32" t="s">
        <v>84</v>
      </c>
      <c r="B66" s="56" t="s">
        <v>85</v>
      </c>
      <c r="C66" s="57">
        <v>90000</v>
      </c>
      <c r="D66" s="57">
        <v>97408.33</v>
      </c>
      <c r="E66" s="37">
        <f t="shared" si="2"/>
        <v>1.0823147777777777</v>
      </c>
    </row>
    <row r="67" spans="1:5" s="58" customFormat="1" ht="25.5">
      <c r="A67" s="32" t="s">
        <v>86</v>
      </c>
      <c r="B67" s="56" t="s">
        <v>87</v>
      </c>
      <c r="C67" s="57">
        <v>10000</v>
      </c>
      <c r="D67" s="57">
        <v>7970.5</v>
      </c>
      <c r="E67" s="37">
        <f t="shared" si="2"/>
        <v>0.79705</v>
      </c>
    </row>
    <row r="68" spans="1:5" s="58" customFormat="1" ht="25.5">
      <c r="A68" s="32" t="s">
        <v>88</v>
      </c>
      <c r="B68" s="56" t="s">
        <v>89</v>
      </c>
      <c r="C68" s="57">
        <v>700000</v>
      </c>
      <c r="D68" s="57">
        <v>995746.9</v>
      </c>
      <c r="E68" s="37">
        <f t="shared" si="2"/>
        <v>1.4224955714285714</v>
      </c>
    </row>
    <row r="69" spans="1:5" s="58" customFormat="1" ht="38.25">
      <c r="A69" s="32" t="s">
        <v>2</v>
      </c>
      <c r="B69" s="56" t="s">
        <v>201</v>
      </c>
      <c r="C69" s="59">
        <f>SUM(C70:C73)</f>
        <v>192000</v>
      </c>
      <c r="D69" s="59">
        <v>174181.93</v>
      </c>
      <c r="E69" s="37">
        <f t="shared" si="2"/>
        <v>0.9071975520833333</v>
      </c>
    </row>
    <row r="70" spans="1:5" ht="51">
      <c r="A70" s="60" t="s">
        <v>23</v>
      </c>
      <c r="B70" s="61" t="s">
        <v>91</v>
      </c>
      <c r="C70" s="40">
        <v>115000</v>
      </c>
      <c r="D70" s="40">
        <v>121028.23</v>
      </c>
      <c r="E70" s="24">
        <f t="shared" si="2"/>
        <v>1.0524193913043478</v>
      </c>
    </row>
    <row r="71" spans="1:5" ht="38.25">
      <c r="A71" s="60" t="s">
        <v>63</v>
      </c>
      <c r="B71" s="62" t="s">
        <v>202</v>
      </c>
      <c r="C71" s="40">
        <v>43000</v>
      </c>
      <c r="D71" s="40">
        <v>30052.49</v>
      </c>
      <c r="E71" s="24">
        <f t="shared" si="2"/>
        <v>0.6988951162790698</v>
      </c>
    </row>
    <row r="72" spans="1:5" ht="12.75">
      <c r="A72" s="60" t="s">
        <v>27</v>
      </c>
      <c r="B72" s="63" t="s">
        <v>203</v>
      </c>
      <c r="C72" s="23">
        <v>30000</v>
      </c>
      <c r="D72" s="23">
        <v>19213.44</v>
      </c>
      <c r="E72" s="24">
        <f t="shared" si="2"/>
        <v>0.6404479999999999</v>
      </c>
    </row>
    <row r="73" spans="1:5" ht="43.5" customHeight="1">
      <c r="A73" s="60" t="s">
        <v>67</v>
      </c>
      <c r="B73" s="61" t="s">
        <v>94</v>
      </c>
      <c r="C73" s="40">
        <v>4000</v>
      </c>
      <c r="D73" s="40">
        <v>3887.77</v>
      </c>
      <c r="E73" s="24">
        <f t="shared" si="2"/>
        <v>0.9719425</v>
      </c>
    </row>
    <row r="74" spans="1:5" ht="25.5">
      <c r="A74" s="55" t="s">
        <v>95</v>
      </c>
      <c r="B74" s="64" t="s">
        <v>96</v>
      </c>
      <c r="C74" s="101">
        <v>8550</v>
      </c>
      <c r="D74" s="101">
        <v>9573</v>
      </c>
      <c r="E74" s="24">
        <f t="shared" si="2"/>
        <v>1.1196491228070176</v>
      </c>
    </row>
    <row r="75" spans="1:5" ht="25.5">
      <c r="A75" s="55" t="s">
        <v>97</v>
      </c>
      <c r="B75" s="98" t="s">
        <v>98</v>
      </c>
      <c r="C75" s="102">
        <v>84000</v>
      </c>
      <c r="D75" s="105"/>
      <c r="E75" s="112"/>
    </row>
    <row r="76" spans="1:5" ht="25.5">
      <c r="A76" s="55" t="s">
        <v>100</v>
      </c>
      <c r="B76" s="98" t="s">
        <v>101</v>
      </c>
      <c r="C76" s="103">
        <v>2692400</v>
      </c>
      <c r="D76" s="103">
        <v>1253999.9</v>
      </c>
      <c r="E76" s="24">
        <f t="shared" si="2"/>
        <v>0.46575542267122266</v>
      </c>
    </row>
    <row r="77" spans="1:5" ht="54">
      <c r="A77" s="9"/>
      <c r="B77" s="26" t="s">
        <v>102</v>
      </c>
      <c r="C77" s="48">
        <f>C20+C43+C50+C51+C65+C66+C67+C68+C69+C74+C75+C76</f>
        <v>5711150</v>
      </c>
      <c r="D77" s="48">
        <f>D20+D43+D50+D51+D65+D66+D67+D68+D69+D74+D75+D76</f>
        <v>4127926.47</v>
      </c>
      <c r="E77" s="21">
        <f>(D77/C77)*100%</f>
        <v>0.7227837598382113</v>
      </c>
    </row>
    <row r="78" spans="1:5" ht="66" customHeight="1">
      <c r="A78" s="55" t="s">
        <v>103</v>
      </c>
      <c r="B78" s="26" t="s">
        <v>104</v>
      </c>
      <c r="C78" s="48">
        <f>C79-C77</f>
        <v>4374.589999999851</v>
      </c>
      <c r="D78" s="48">
        <f>(D79-D77)</f>
        <v>1290786.3799999994</v>
      </c>
      <c r="E78" s="21"/>
    </row>
    <row r="79" spans="1:5" ht="72">
      <c r="A79" s="67"/>
      <c r="B79" s="26" t="s">
        <v>105</v>
      </c>
      <c r="C79" s="110">
        <f>C4+C6+C11+C16</f>
        <v>5715524.59</v>
      </c>
      <c r="D79" s="48">
        <f>D17</f>
        <v>5418712.85</v>
      </c>
      <c r="E79" s="21"/>
    </row>
    <row r="80" spans="1:4" ht="28.5" customHeight="1">
      <c r="A80" s="68" t="s">
        <v>4</v>
      </c>
      <c r="B80" s="142" t="s">
        <v>189</v>
      </c>
      <c r="C80" s="143"/>
      <c r="D80" s="141" t="s">
        <v>188</v>
      </c>
    </row>
    <row r="81" spans="1:3" ht="30" customHeight="1">
      <c r="A81" s="69"/>
      <c r="B81" s="143"/>
      <c r="C81" s="143"/>
    </row>
    <row r="82" spans="2:4" ht="15.75">
      <c r="B82" s="78"/>
      <c r="C82" s="79"/>
      <c r="D82" s="79"/>
    </row>
    <row r="83" spans="1:2" ht="30" customHeight="1">
      <c r="A83" s="69" t="s">
        <v>106</v>
      </c>
      <c r="B83" s="146" t="s">
        <v>187</v>
      </c>
    </row>
    <row r="84" spans="2:4" ht="63">
      <c r="B84" s="78" t="s">
        <v>204</v>
      </c>
      <c r="C84" s="79"/>
      <c r="D84" s="79"/>
    </row>
    <row r="85" spans="2:4" ht="15.75">
      <c r="B85" s="72"/>
      <c r="C85" s="51"/>
      <c r="D85" s="119"/>
    </row>
    <row r="86" spans="2:4" ht="15.75">
      <c r="B86" s="72"/>
      <c r="D86" s="120"/>
    </row>
  </sheetData>
  <sheetProtection selectLockedCells="1" selectUnlockedCells="1"/>
  <mergeCells count="1">
    <mergeCell ref="B80:C81"/>
  </mergeCells>
  <printOptions/>
  <pageMargins left="0.39375" right="0.39375" top="0.39375" bottom="0.39375" header="0.5118055555555555" footer="0.511805555555555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76">
      <selection activeCell="I50" sqref="I50"/>
    </sheetView>
  </sheetViews>
  <sheetFormatPr defaultColWidth="9.140625" defaultRowHeight="12.75"/>
  <cols>
    <col min="1" max="1" width="4.8515625" style="0" customWidth="1"/>
    <col min="2" max="2" width="28.28125" style="0" customWidth="1"/>
    <col min="3" max="3" width="23.7109375" style="0" customWidth="1"/>
    <col min="4" max="4" width="22.00390625" style="0" customWidth="1"/>
    <col min="5" max="5" width="15.57421875" style="0" customWidth="1"/>
  </cols>
  <sheetData>
    <row r="1" spans="1:5" ht="51.75" customHeight="1">
      <c r="A1" s="1"/>
      <c r="B1" s="2"/>
      <c r="C1" s="3"/>
      <c r="D1" s="3" t="s">
        <v>4</v>
      </c>
      <c r="E1" s="4" t="s">
        <v>107</v>
      </c>
    </row>
    <row r="2" spans="1:4" ht="15.75" customHeight="1">
      <c r="A2" s="5"/>
      <c r="B2" s="6" t="s">
        <v>159</v>
      </c>
      <c r="C2" s="7"/>
      <c r="D2" s="8"/>
    </row>
    <row r="3" spans="1:5" ht="37.5" customHeight="1">
      <c r="A3" s="9"/>
      <c r="B3" s="9"/>
      <c r="C3" s="10" t="s">
        <v>1</v>
      </c>
      <c r="D3" s="10" t="s">
        <v>109</v>
      </c>
      <c r="E3" s="11" t="s">
        <v>110</v>
      </c>
    </row>
    <row r="4" spans="1:6" ht="61.5" customHeight="1">
      <c r="A4" s="12" t="s">
        <v>2</v>
      </c>
      <c r="B4" s="13" t="s">
        <v>3</v>
      </c>
      <c r="C4" s="14">
        <v>2265524.59</v>
      </c>
      <c r="D4" s="14">
        <v>1283438.3</v>
      </c>
      <c r="E4" s="15" t="s">
        <v>4</v>
      </c>
      <c r="F4" t="s">
        <v>4</v>
      </c>
    </row>
    <row r="5" spans="1:5" ht="21" customHeight="1">
      <c r="A5" s="16"/>
      <c r="B5" s="17"/>
      <c r="C5" s="18"/>
      <c r="D5" s="18"/>
      <c r="E5" s="19"/>
    </row>
    <row r="6" spans="1:5" ht="42" customHeight="1">
      <c r="A6" s="12" t="s">
        <v>5</v>
      </c>
      <c r="B6" s="20" t="s">
        <v>6</v>
      </c>
      <c r="C6" s="14">
        <f>SUM(C7:C10)</f>
        <v>1935000</v>
      </c>
      <c r="D6" s="14">
        <f>SUM(D7:D10)</f>
        <v>2096461.32</v>
      </c>
      <c r="E6" s="21">
        <f aca="true" t="shared" si="0" ref="E6:E15">(D6/C6)*100%</f>
        <v>1.0834425426356589</v>
      </c>
    </row>
    <row r="7" spans="1:5" ht="12.75">
      <c r="A7" s="9"/>
      <c r="B7" s="22" t="s">
        <v>7</v>
      </c>
      <c r="C7" s="23">
        <v>1800000</v>
      </c>
      <c r="D7" s="23">
        <v>1957865.1</v>
      </c>
      <c r="E7" s="24">
        <f t="shared" si="0"/>
        <v>1.0877028333333334</v>
      </c>
    </row>
    <row r="8" spans="1:5" ht="12.75">
      <c r="A8" s="9"/>
      <c r="B8" s="22" t="s">
        <v>8</v>
      </c>
      <c r="C8" s="23">
        <v>45000</v>
      </c>
      <c r="D8" s="23">
        <v>50383.88</v>
      </c>
      <c r="E8" s="24">
        <f t="shared" si="0"/>
        <v>1.1196417777777776</v>
      </c>
    </row>
    <row r="9" spans="1:5" ht="12.75">
      <c r="A9" s="9"/>
      <c r="B9" s="22" t="s">
        <v>117</v>
      </c>
      <c r="C9" s="23">
        <v>80000</v>
      </c>
      <c r="D9" s="23">
        <v>75102.84</v>
      </c>
      <c r="E9" s="24">
        <f t="shared" si="0"/>
        <v>0.9387854999999999</v>
      </c>
    </row>
    <row r="10" spans="1:5" ht="24">
      <c r="A10" s="9"/>
      <c r="B10" s="25" t="s">
        <v>10</v>
      </c>
      <c r="C10" s="23">
        <v>10000</v>
      </c>
      <c r="D10" s="23">
        <v>13109.5</v>
      </c>
      <c r="E10" s="24">
        <f t="shared" si="0"/>
        <v>1.31095</v>
      </c>
    </row>
    <row r="11" spans="1:5" ht="42" customHeight="1">
      <c r="A11" s="12" t="s">
        <v>11</v>
      </c>
      <c r="B11" s="26" t="s">
        <v>12</v>
      </c>
      <c r="C11" s="14">
        <f>SUM(C12:C15)</f>
        <v>715000</v>
      </c>
      <c r="D11" s="14">
        <f>SUM(D12:D15)</f>
        <v>1056726.94</v>
      </c>
      <c r="E11" s="21">
        <f t="shared" si="0"/>
        <v>1.477939776223776</v>
      </c>
    </row>
    <row r="12" spans="1:5" ht="12.75">
      <c r="A12" s="9"/>
      <c r="B12" s="22" t="s">
        <v>13</v>
      </c>
      <c r="C12" s="23">
        <v>2000</v>
      </c>
      <c r="D12" s="23">
        <v>4000</v>
      </c>
      <c r="E12" s="24">
        <f t="shared" si="0"/>
        <v>2</v>
      </c>
    </row>
    <row r="13" spans="1:5" ht="12.75">
      <c r="A13" s="9"/>
      <c r="B13" s="22" t="s">
        <v>14</v>
      </c>
      <c r="C13" s="23">
        <v>700000</v>
      </c>
      <c r="D13" s="23">
        <v>1034292.61</v>
      </c>
      <c r="E13" s="24">
        <f t="shared" si="0"/>
        <v>1.4775608714285715</v>
      </c>
    </row>
    <row r="14" spans="1:7" ht="12.75">
      <c r="A14" s="9"/>
      <c r="B14" s="22" t="s">
        <v>15</v>
      </c>
      <c r="C14" s="23">
        <v>10000</v>
      </c>
      <c r="D14" s="23">
        <v>11300</v>
      </c>
      <c r="E14" s="24">
        <f t="shared" si="0"/>
        <v>1.13</v>
      </c>
      <c r="G14" t="s">
        <v>4</v>
      </c>
    </row>
    <row r="15" spans="1:5" ht="12.75">
      <c r="A15" s="116"/>
      <c r="B15" s="22" t="s">
        <v>16</v>
      </c>
      <c r="C15" s="23">
        <v>3000</v>
      </c>
      <c r="D15" s="23">
        <v>7134.33</v>
      </c>
      <c r="E15" s="113">
        <f t="shared" si="0"/>
        <v>2.37811</v>
      </c>
    </row>
    <row r="16" spans="1:5" ht="18">
      <c r="A16" s="117" t="s">
        <v>17</v>
      </c>
      <c r="B16" s="99" t="s">
        <v>18</v>
      </c>
      <c r="C16" s="100">
        <v>800000</v>
      </c>
      <c r="D16" s="107"/>
      <c r="E16" s="114"/>
    </row>
    <row r="17" spans="1:5" ht="36">
      <c r="A17" s="116"/>
      <c r="B17" s="26" t="s">
        <v>19</v>
      </c>
      <c r="C17" s="14">
        <f>C4+C6+C11+C16</f>
        <v>5715524.59</v>
      </c>
      <c r="D17" s="108">
        <f>D4+D6+D11</f>
        <v>4436626.5600000005</v>
      </c>
      <c r="E17" s="115">
        <f>(D17/C17)*100%</f>
        <v>0.7762413563511588</v>
      </c>
    </row>
    <row r="18" spans="1:5" ht="18">
      <c r="A18" s="9"/>
      <c r="B18" s="9"/>
      <c r="C18" s="28"/>
      <c r="D18" s="28"/>
      <c r="E18" s="29"/>
    </row>
    <row r="19" spans="1:7" ht="20.25">
      <c r="A19" s="9"/>
      <c r="B19" s="30" t="s">
        <v>20</v>
      </c>
      <c r="C19" s="28"/>
      <c r="D19" s="28"/>
      <c r="E19" s="29"/>
      <c r="G19" s="31" t="s">
        <v>4</v>
      </c>
    </row>
    <row r="20" spans="1:5" ht="64.5" customHeight="1">
      <c r="A20" s="32" t="s">
        <v>21</v>
      </c>
      <c r="B20" s="33" t="s">
        <v>22</v>
      </c>
      <c r="C20" s="14">
        <f>C21+C22+C23+C24+C29+C34</f>
        <v>1070200</v>
      </c>
      <c r="D20" s="14">
        <f>D21+D22+D23+D24+D29+D34</f>
        <v>790112.7100000001</v>
      </c>
      <c r="E20" s="21">
        <f aca="true" t="shared" si="1" ref="E20:E32">(D20/C20)*100%</f>
        <v>0.7382850962436929</v>
      </c>
    </row>
    <row r="21" spans="1:5" ht="15.75">
      <c r="A21" s="34" t="s">
        <v>23</v>
      </c>
      <c r="B21" s="35" t="s">
        <v>24</v>
      </c>
      <c r="C21" s="36">
        <v>545000</v>
      </c>
      <c r="D21" s="36">
        <v>450910.92</v>
      </c>
      <c r="E21" s="37">
        <f>(D21/C21)*100%</f>
        <v>0.8273594862385321</v>
      </c>
    </row>
    <row r="22" spans="1:5" ht="15.75">
      <c r="A22" s="34" t="s">
        <v>25</v>
      </c>
      <c r="B22" s="35" t="s">
        <v>26</v>
      </c>
      <c r="C22" s="36">
        <v>114000</v>
      </c>
      <c r="D22" s="36">
        <v>90182.19</v>
      </c>
      <c r="E22" s="37">
        <f t="shared" si="1"/>
        <v>0.7910718421052632</v>
      </c>
    </row>
    <row r="23" spans="1:5" ht="15.75">
      <c r="A23" s="38" t="s">
        <v>27</v>
      </c>
      <c r="B23" s="35" t="s">
        <v>28</v>
      </c>
      <c r="C23" s="36">
        <v>86000</v>
      </c>
      <c r="D23" s="36">
        <v>61169.15</v>
      </c>
      <c r="E23" s="37">
        <f t="shared" si="1"/>
        <v>0.7112691860465117</v>
      </c>
    </row>
    <row r="24" spans="1:5" ht="15.75">
      <c r="A24" s="38" t="s">
        <v>29</v>
      </c>
      <c r="B24" s="35" t="s">
        <v>30</v>
      </c>
      <c r="C24" s="36">
        <f>SUM(C25:C28)</f>
        <v>67000</v>
      </c>
      <c r="D24" s="36">
        <f>SUM(D25:D28)</f>
        <v>39835.85</v>
      </c>
      <c r="E24" s="37">
        <f t="shared" si="1"/>
        <v>0.5945649253731343</v>
      </c>
    </row>
    <row r="25" spans="1:5" ht="12.75">
      <c r="A25" s="39"/>
      <c r="B25" s="22" t="s">
        <v>31</v>
      </c>
      <c r="C25" s="23">
        <v>20000</v>
      </c>
      <c r="D25" s="23">
        <v>14213.16</v>
      </c>
      <c r="E25" s="24">
        <f t="shared" si="1"/>
        <v>0.710658</v>
      </c>
    </row>
    <row r="26" spans="1:5" ht="12.75">
      <c r="A26" s="39"/>
      <c r="B26" s="22" t="s">
        <v>32</v>
      </c>
      <c r="C26" s="23">
        <v>20000</v>
      </c>
      <c r="D26" s="23">
        <v>8234.37</v>
      </c>
      <c r="E26" s="24">
        <f t="shared" si="1"/>
        <v>0.41171850000000004</v>
      </c>
    </row>
    <row r="27" spans="1:5" ht="12.75">
      <c r="A27" s="39"/>
      <c r="B27" s="22" t="s">
        <v>33</v>
      </c>
      <c r="C27" s="23">
        <v>10000</v>
      </c>
      <c r="D27" s="23">
        <v>6753.36</v>
      </c>
      <c r="E27" s="24">
        <f t="shared" si="1"/>
        <v>0.6753359999999999</v>
      </c>
    </row>
    <row r="28" spans="1:5" ht="24">
      <c r="A28" s="39"/>
      <c r="B28" s="25" t="s">
        <v>34</v>
      </c>
      <c r="C28" s="40">
        <v>17000</v>
      </c>
      <c r="D28" s="40">
        <v>10634.96</v>
      </c>
      <c r="E28" s="24">
        <f t="shared" si="1"/>
        <v>0.6255858823529411</v>
      </c>
    </row>
    <row r="29" spans="1:5" ht="15.75">
      <c r="A29" s="34" t="s">
        <v>35</v>
      </c>
      <c r="B29" s="35" t="s">
        <v>36</v>
      </c>
      <c r="C29" s="36">
        <f>SUM(C30:C33)</f>
        <v>64200</v>
      </c>
      <c r="D29" s="36">
        <f>SUM(D30:D32)</f>
        <v>23166.05</v>
      </c>
      <c r="E29" s="37">
        <f t="shared" si="1"/>
        <v>0.36084190031152646</v>
      </c>
    </row>
    <row r="30" spans="1:5" ht="12.75">
      <c r="A30" s="9"/>
      <c r="B30" s="22" t="s">
        <v>37</v>
      </c>
      <c r="C30" s="23">
        <v>15000</v>
      </c>
      <c r="D30" s="23">
        <v>4677.71</v>
      </c>
      <c r="E30" s="24">
        <f t="shared" si="1"/>
        <v>0.3118473333333333</v>
      </c>
    </row>
    <row r="31" spans="1:5" ht="12.75">
      <c r="A31" s="9"/>
      <c r="B31" s="22" t="s">
        <v>38</v>
      </c>
      <c r="C31" s="23">
        <v>10000</v>
      </c>
      <c r="D31" s="23"/>
      <c r="E31" s="24">
        <f t="shared" si="1"/>
        <v>0</v>
      </c>
    </row>
    <row r="32" spans="1:5" ht="12.75">
      <c r="A32" s="9"/>
      <c r="B32" s="22" t="s">
        <v>112</v>
      </c>
      <c r="C32" s="23">
        <v>20000</v>
      </c>
      <c r="D32" s="23">
        <v>18488.34</v>
      </c>
      <c r="E32" s="24">
        <f t="shared" si="1"/>
        <v>0.924417</v>
      </c>
    </row>
    <row r="33" spans="2:3" ht="12.75">
      <c r="B33" s="96" t="s">
        <v>144</v>
      </c>
      <c r="C33" s="97">
        <v>19200</v>
      </c>
    </row>
    <row r="34" spans="1:5" ht="15.75">
      <c r="A34" s="34" t="s">
        <v>39</v>
      </c>
      <c r="B34" s="35" t="s">
        <v>40</v>
      </c>
      <c r="C34" s="36">
        <f>SUM(C35:C41)</f>
        <v>194000</v>
      </c>
      <c r="D34" s="36">
        <f>SUM(D35:D41)</f>
        <v>124848.55</v>
      </c>
      <c r="E34" s="37">
        <f aca="true" t="shared" si="2" ref="E34:E73">(D34/C34)*100%</f>
        <v>0.6435492268041237</v>
      </c>
    </row>
    <row r="35" spans="1:6" ht="24">
      <c r="A35" s="9"/>
      <c r="B35" s="25" t="s">
        <v>41</v>
      </c>
      <c r="C35" s="40">
        <v>25000</v>
      </c>
      <c r="D35" s="42">
        <v>14468.73</v>
      </c>
      <c r="E35" s="24">
        <f t="shared" si="2"/>
        <v>0.5787492</v>
      </c>
      <c r="F35" s="43"/>
    </row>
    <row r="36" spans="1:6" ht="12.75">
      <c r="A36" s="9"/>
      <c r="B36" s="44" t="s">
        <v>42</v>
      </c>
      <c r="C36" s="23">
        <v>18000</v>
      </c>
      <c r="D36" s="23">
        <v>6669.75</v>
      </c>
      <c r="E36" s="24">
        <f t="shared" si="2"/>
        <v>0.37054166666666666</v>
      </c>
      <c r="F36" s="43"/>
    </row>
    <row r="37" spans="1:6" ht="12.75">
      <c r="A37" s="9"/>
      <c r="B37" s="44" t="s">
        <v>43</v>
      </c>
      <c r="C37" s="23">
        <v>10000</v>
      </c>
      <c r="D37" s="23">
        <v>5835.89</v>
      </c>
      <c r="E37" s="24">
        <f t="shared" si="2"/>
        <v>0.583589</v>
      </c>
      <c r="F37" s="43"/>
    </row>
    <row r="38" spans="1:6" ht="12.75">
      <c r="A38" s="9"/>
      <c r="B38" s="44" t="s">
        <v>44</v>
      </c>
      <c r="C38" s="23">
        <v>10000</v>
      </c>
      <c r="D38" s="23">
        <v>2456.46</v>
      </c>
      <c r="E38" s="24">
        <f t="shared" si="2"/>
        <v>0.245646</v>
      </c>
      <c r="F38" s="43"/>
    </row>
    <row r="39" spans="1:6" ht="36">
      <c r="A39" s="9"/>
      <c r="B39" s="45" t="s">
        <v>45</v>
      </c>
      <c r="C39" s="40">
        <v>10000</v>
      </c>
      <c r="D39" s="40">
        <v>3959.81</v>
      </c>
      <c r="E39" s="24">
        <f t="shared" si="2"/>
        <v>0.39598099999999997</v>
      </c>
      <c r="F39" s="43"/>
    </row>
    <row r="40" spans="1:6" ht="12.75">
      <c r="A40" s="9"/>
      <c r="B40" s="44" t="s">
        <v>46</v>
      </c>
      <c r="C40" s="23">
        <v>18000</v>
      </c>
      <c r="D40" s="23">
        <v>12845.34</v>
      </c>
      <c r="E40" s="24">
        <f t="shared" si="2"/>
        <v>0.71363</v>
      </c>
      <c r="F40" s="43"/>
    </row>
    <row r="41" spans="1:6" ht="24">
      <c r="A41" s="9"/>
      <c r="B41" s="45" t="s">
        <v>47</v>
      </c>
      <c r="C41" s="40">
        <v>103000</v>
      </c>
      <c r="D41" s="40">
        <v>78612.57</v>
      </c>
      <c r="E41" s="24">
        <f t="shared" si="2"/>
        <v>0.7632288349514563</v>
      </c>
      <c r="F41" s="43"/>
    </row>
    <row r="42" spans="1:5" ht="72" customHeight="1">
      <c r="A42" s="46" t="s">
        <v>48</v>
      </c>
      <c r="B42" s="47" t="s">
        <v>49</v>
      </c>
      <c r="C42" s="48">
        <f>C43+C44+C45+C46+C47+C48</f>
        <v>90000</v>
      </c>
      <c r="D42" s="48">
        <f>SUM(D43:D48)</f>
        <v>61401.31</v>
      </c>
      <c r="E42" s="21">
        <f t="shared" si="2"/>
        <v>0.6822367777777778</v>
      </c>
    </row>
    <row r="43" spans="1:5" ht="24">
      <c r="A43" s="34" t="s">
        <v>23</v>
      </c>
      <c r="B43" s="25" t="s">
        <v>50</v>
      </c>
      <c r="C43" s="49">
        <v>26000</v>
      </c>
      <c r="D43" s="49">
        <v>12094.63</v>
      </c>
      <c r="E43" s="24">
        <f t="shared" si="2"/>
        <v>0.4651780769230769</v>
      </c>
    </row>
    <row r="44" spans="1:5" ht="24">
      <c r="A44" s="34" t="s">
        <v>25</v>
      </c>
      <c r="B44" s="25" t="s">
        <v>51</v>
      </c>
      <c r="C44" s="49">
        <v>4000</v>
      </c>
      <c r="D44" s="23">
        <v>1789.04</v>
      </c>
      <c r="E44" s="24">
        <f t="shared" si="2"/>
        <v>0.44726</v>
      </c>
    </row>
    <row r="45" spans="1:5" ht="24">
      <c r="A45" s="34" t="s">
        <v>27</v>
      </c>
      <c r="B45" s="25" t="s">
        <v>52</v>
      </c>
      <c r="C45" s="40">
        <v>5000</v>
      </c>
      <c r="D45" s="40">
        <v>1617.81</v>
      </c>
      <c r="E45" s="24">
        <f t="shared" si="2"/>
        <v>0.323562</v>
      </c>
    </row>
    <row r="46" spans="1:5" ht="12.75">
      <c r="A46" s="34" t="s">
        <v>29</v>
      </c>
      <c r="B46" s="25" t="s">
        <v>53</v>
      </c>
      <c r="C46" s="49">
        <v>15000</v>
      </c>
      <c r="D46" s="97">
        <v>12367.53</v>
      </c>
      <c r="E46" s="24">
        <f t="shared" si="2"/>
        <v>0.8245020000000001</v>
      </c>
    </row>
    <row r="47" spans="1:5" ht="12.75">
      <c r="A47" s="34" t="s">
        <v>54</v>
      </c>
      <c r="B47" s="25" t="s">
        <v>55</v>
      </c>
      <c r="C47" s="49">
        <v>35000</v>
      </c>
      <c r="D47" s="23">
        <v>31766.2</v>
      </c>
      <c r="E47" s="24">
        <f t="shared" si="2"/>
        <v>0.9076057142857143</v>
      </c>
    </row>
    <row r="48" spans="1:5" ht="24">
      <c r="A48" s="34" t="s">
        <v>39</v>
      </c>
      <c r="B48" s="25" t="s">
        <v>56</v>
      </c>
      <c r="C48" s="49">
        <v>5000</v>
      </c>
      <c r="D48" s="40">
        <v>1766.1</v>
      </c>
      <c r="E48" s="24">
        <f t="shared" si="2"/>
        <v>0.35322</v>
      </c>
    </row>
    <row r="49" spans="1:5" ht="69.75" customHeight="1">
      <c r="A49" s="46" t="s">
        <v>57</v>
      </c>
      <c r="B49" s="33" t="s">
        <v>58</v>
      </c>
      <c r="C49" s="48">
        <v>10000</v>
      </c>
      <c r="D49" s="14">
        <v>9951.82</v>
      </c>
      <c r="E49" s="21">
        <f t="shared" si="2"/>
        <v>0.995182</v>
      </c>
    </row>
    <row r="50" spans="1:5" ht="94.5" customHeight="1">
      <c r="A50" s="32" t="s">
        <v>59</v>
      </c>
      <c r="B50" s="26" t="s">
        <v>170</v>
      </c>
      <c r="C50" s="48">
        <f>SUM(C51:C63)</f>
        <v>759000</v>
      </c>
      <c r="D50" s="48">
        <f>SUM(D51:D63)</f>
        <v>676737.53</v>
      </c>
      <c r="E50" s="21">
        <f t="shared" si="2"/>
        <v>0.8916172990777339</v>
      </c>
    </row>
    <row r="51" spans="1:6" ht="24">
      <c r="A51" s="50" t="s">
        <v>61</v>
      </c>
      <c r="B51" s="25" t="s">
        <v>62</v>
      </c>
      <c r="C51" s="49">
        <v>600000</v>
      </c>
      <c r="D51" s="49">
        <v>569934.27</v>
      </c>
      <c r="E51" s="24">
        <f t="shared" si="2"/>
        <v>0.94989045</v>
      </c>
      <c r="F51" s="51"/>
    </row>
    <row r="52" spans="1:5" ht="12.75">
      <c r="A52" s="50" t="s">
        <v>63</v>
      </c>
      <c r="B52" s="25" t="s">
        <v>64</v>
      </c>
      <c r="C52" s="49">
        <v>3500</v>
      </c>
      <c r="D52" s="23">
        <v>1870.52</v>
      </c>
      <c r="E52" s="24">
        <f t="shared" si="2"/>
        <v>0.5344342857142858</v>
      </c>
    </row>
    <row r="53" spans="1:5" ht="12.75">
      <c r="A53" s="50" t="s">
        <v>65</v>
      </c>
      <c r="B53" s="25" t="s">
        <v>66</v>
      </c>
      <c r="C53" s="49">
        <v>55000</v>
      </c>
      <c r="D53" s="23">
        <v>53744.3</v>
      </c>
      <c r="E53" s="24">
        <f t="shared" si="2"/>
        <v>0.977169090909091</v>
      </c>
    </row>
    <row r="54" spans="1:5" ht="12.75">
      <c r="A54" s="50" t="s">
        <v>67</v>
      </c>
      <c r="B54" s="25" t="s">
        <v>68</v>
      </c>
      <c r="C54" s="49">
        <v>1000</v>
      </c>
      <c r="D54" s="97">
        <v>259.97</v>
      </c>
      <c r="E54" s="24">
        <f t="shared" si="2"/>
        <v>0.25997000000000003</v>
      </c>
    </row>
    <row r="55" spans="1:5" ht="12.75">
      <c r="A55" s="50" t="s">
        <v>35</v>
      </c>
      <c r="B55" s="25" t="s">
        <v>69</v>
      </c>
      <c r="C55" s="49">
        <v>2000</v>
      </c>
      <c r="D55" s="23">
        <v>428.73</v>
      </c>
      <c r="E55" s="24">
        <f t="shared" si="2"/>
        <v>0.214365</v>
      </c>
    </row>
    <row r="56" spans="1:5" ht="24">
      <c r="A56" s="50" t="s">
        <v>70</v>
      </c>
      <c r="B56" s="25" t="s">
        <v>71</v>
      </c>
      <c r="C56" s="40">
        <v>2500</v>
      </c>
      <c r="D56" s="40">
        <v>330.56</v>
      </c>
      <c r="E56" s="24">
        <f t="shared" si="2"/>
        <v>0.132224</v>
      </c>
    </row>
    <row r="57" spans="1:5" ht="36">
      <c r="A57" s="52" t="s">
        <v>72</v>
      </c>
      <c r="B57" s="25" t="s">
        <v>73</v>
      </c>
      <c r="C57" s="40">
        <v>5000</v>
      </c>
      <c r="D57" s="40">
        <v>2065.99</v>
      </c>
      <c r="E57" s="24">
        <f t="shared" si="2"/>
        <v>0.41319799999999995</v>
      </c>
    </row>
    <row r="58" spans="1:5" ht="12.75">
      <c r="A58" s="50" t="s">
        <v>74</v>
      </c>
      <c r="B58" s="22" t="s">
        <v>75</v>
      </c>
      <c r="C58" s="23">
        <v>2000</v>
      </c>
      <c r="D58" s="23">
        <v>345.08</v>
      </c>
      <c r="E58" s="24">
        <f t="shared" si="2"/>
        <v>0.17254</v>
      </c>
    </row>
    <row r="59" spans="1:5" ht="24">
      <c r="A59" s="50" t="s">
        <v>76</v>
      </c>
      <c r="B59" s="25" t="s">
        <v>77</v>
      </c>
      <c r="C59" s="40">
        <v>22000</v>
      </c>
      <c r="D59" s="40">
        <v>555.97</v>
      </c>
      <c r="E59" s="24">
        <f t="shared" si="2"/>
        <v>0.025271363636363637</v>
      </c>
    </row>
    <row r="60" spans="1:5" ht="12.75">
      <c r="A60" s="50">
        <v>10</v>
      </c>
      <c r="B60" s="22" t="s">
        <v>78</v>
      </c>
      <c r="C60" s="23">
        <v>60000</v>
      </c>
      <c r="D60" s="23">
        <v>44856.77</v>
      </c>
      <c r="E60" s="24">
        <f t="shared" si="2"/>
        <v>0.7476128333333333</v>
      </c>
    </row>
    <row r="61" spans="1:5" ht="12.75">
      <c r="A61" s="50">
        <v>11</v>
      </c>
      <c r="B61" s="22" t="s">
        <v>79</v>
      </c>
      <c r="C61" s="23">
        <v>2000</v>
      </c>
      <c r="D61" s="23">
        <v>741.88</v>
      </c>
      <c r="E61" s="24">
        <f t="shared" si="2"/>
        <v>0.37094</v>
      </c>
    </row>
    <row r="62" spans="1:5" ht="12.75">
      <c r="A62" s="50">
        <v>12</v>
      </c>
      <c r="B62" s="22" t="s">
        <v>80</v>
      </c>
      <c r="C62" s="23">
        <v>2000</v>
      </c>
      <c r="D62" s="23">
        <v>636.03</v>
      </c>
      <c r="E62" s="24">
        <f t="shared" si="2"/>
        <v>0.318015</v>
      </c>
    </row>
    <row r="63" spans="1:5" ht="12.75">
      <c r="A63" s="53">
        <v>13</v>
      </c>
      <c r="B63" s="22" t="s">
        <v>81</v>
      </c>
      <c r="C63" s="23">
        <v>2000</v>
      </c>
      <c r="D63" s="54">
        <v>967.46</v>
      </c>
      <c r="E63" s="24">
        <f t="shared" si="2"/>
        <v>0.48373</v>
      </c>
    </row>
    <row r="64" spans="1:5" s="58" customFormat="1" ht="25.5">
      <c r="A64" s="55" t="s">
        <v>82</v>
      </c>
      <c r="B64" s="56" t="s">
        <v>83</v>
      </c>
      <c r="C64" s="57">
        <v>5000</v>
      </c>
      <c r="D64" s="57">
        <v>1931.76</v>
      </c>
      <c r="E64" s="37">
        <f t="shared" si="2"/>
        <v>0.386352</v>
      </c>
    </row>
    <row r="65" spans="1:5" s="58" customFormat="1" ht="25.5">
      <c r="A65" s="32" t="s">
        <v>84</v>
      </c>
      <c r="B65" s="56" t="s">
        <v>85</v>
      </c>
      <c r="C65" s="57">
        <v>90000</v>
      </c>
      <c r="D65" s="57">
        <v>97408.33</v>
      </c>
      <c r="E65" s="37">
        <f t="shared" si="2"/>
        <v>1.0823147777777777</v>
      </c>
    </row>
    <row r="66" spans="1:5" s="58" customFormat="1" ht="25.5">
      <c r="A66" s="32" t="s">
        <v>86</v>
      </c>
      <c r="B66" s="56" t="s">
        <v>87</v>
      </c>
      <c r="C66" s="57">
        <v>10000</v>
      </c>
      <c r="D66" s="57">
        <v>7970.5</v>
      </c>
      <c r="E66" s="37">
        <f t="shared" si="2"/>
        <v>0.79705</v>
      </c>
    </row>
    <row r="67" spans="1:5" s="58" customFormat="1" ht="25.5">
      <c r="A67" s="32" t="s">
        <v>88</v>
      </c>
      <c r="B67" s="56" t="s">
        <v>89</v>
      </c>
      <c r="C67" s="57">
        <v>700000</v>
      </c>
      <c r="D67" s="57">
        <v>995746.9</v>
      </c>
      <c r="E67" s="37">
        <f t="shared" si="2"/>
        <v>1.4224955714285714</v>
      </c>
    </row>
    <row r="68" spans="1:5" s="58" customFormat="1" ht="38.25">
      <c r="A68" s="32" t="s">
        <v>2</v>
      </c>
      <c r="B68" s="56" t="s">
        <v>90</v>
      </c>
      <c r="C68" s="59">
        <f>SUM(C69:C72)</f>
        <v>192000</v>
      </c>
      <c r="D68" s="59">
        <v>174181.93</v>
      </c>
      <c r="E68" s="37">
        <f t="shared" si="2"/>
        <v>0.9071975520833333</v>
      </c>
    </row>
    <row r="69" spans="1:5" ht="51">
      <c r="A69" s="60" t="s">
        <v>23</v>
      </c>
      <c r="B69" s="61" t="s">
        <v>91</v>
      </c>
      <c r="C69" s="40">
        <v>115000</v>
      </c>
      <c r="D69" s="40">
        <v>121028.23</v>
      </c>
      <c r="E69" s="24">
        <f t="shared" si="2"/>
        <v>1.0524193913043478</v>
      </c>
    </row>
    <row r="70" spans="1:5" ht="25.5">
      <c r="A70" s="60" t="s">
        <v>63</v>
      </c>
      <c r="B70" s="62" t="s">
        <v>92</v>
      </c>
      <c r="C70" s="40">
        <v>43000</v>
      </c>
      <c r="D70" s="40">
        <v>30052.49</v>
      </c>
      <c r="E70" s="24">
        <f t="shared" si="2"/>
        <v>0.6988951162790698</v>
      </c>
    </row>
    <row r="71" spans="1:5" ht="12.75">
      <c r="A71" s="60" t="s">
        <v>27</v>
      </c>
      <c r="B71" s="63" t="s">
        <v>93</v>
      </c>
      <c r="C71" s="23">
        <v>30000</v>
      </c>
      <c r="D71" s="23">
        <v>19213.44</v>
      </c>
      <c r="E71" s="24">
        <f t="shared" si="2"/>
        <v>0.6404479999999999</v>
      </c>
    </row>
    <row r="72" spans="1:5" ht="43.5" customHeight="1">
      <c r="A72" s="60" t="s">
        <v>67</v>
      </c>
      <c r="B72" s="61" t="s">
        <v>94</v>
      </c>
      <c r="C72" s="40">
        <v>4000</v>
      </c>
      <c r="D72" s="40">
        <v>3887.77</v>
      </c>
      <c r="E72" s="24">
        <f t="shared" si="2"/>
        <v>0.9719425</v>
      </c>
    </row>
    <row r="73" spans="1:5" ht="25.5">
      <c r="A73" s="55" t="s">
        <v>95</v>
      </c>
      <c r="B73" s="64" t="s">
        <v>96</v>
      </c>
      <c r="C73" s="101">
        <v>8550</v>
      </c>
      <c r="D73" s="101">
        <v>9573</v>
      </c>
      <c r="E73" s="24">
        <f t="shared" si="2"/>
        <v>1.1196491228070176</v>
      </c>
    </row>
    <row r="74" spans="1:5" ht="25.5">
      <c r="A74" s="55" t="s">
        <v>97</v>
      </c>
      <c r="B74" s="98" t="s">
        <v>98</v>
      </c>
      <c r="C74" s="102">
        <v>84000</v>
      </c>
      <c r="D74" s="105"/>
      <c r="E74" s="112"/>
    </row>
    <row r="75" spans="1:5" ht="25.5">
      <c r="A75" s="55" t="s">
        <v>100</v>
      </c>
      <c r="B75" s="98" t="s">
        <v>101</v>
      </c>
      <c r="C75" s="103">
        <v>2692400</v>
      </c>
      <c r="D75" s="103">
        <v>1253999.9</v>
      </c>
      <c r="E75" s="106"/>
    </row>
    <row r="76" spans="1:5" ht="54">
      <c r="A76" s="9"/>
      <c r="B76" s="26" t="s">
        <v>113</v>
      </c>
      <c r="C76" s="48">
        <f>C20+C42+C49+C50+C64+C65+C66+C67+C68+C73+C74+C75</f>
        <v>5711150</v>
      </c>
      <c r="D76" s="48">
        <f>D20+D42+D49+D50+D64+D65+D66+D67+D68+D73+D74+D75</f>
        <v>4079015.6900000004</v>
      </c>
      <c r="E76" s="21">
        <f>(D76/C76)*100%</f>
        <v>0.7142196737959956</v>
      </c>
    </row>
    <row r="77" spans="1:5" ht="66" customHeight="1">
      <c r="A77" s="55" t="s">
        <v>103</v>
      </c>
      <c r="B77" s="26" t="s">
        <v>104</v>
      </c>
      <c r="C77" s="48">
        <f>C78-C76</f>
        <v>4374.589999999851</v>
      </c>
      <c r="D77" s="48">
        <f>(D78-D76)</f>
        <v>357610.8700000001</v>
      </c>
      <c r="E77" s="21"/>
    </row>
    <row r="78" spans="1:5" ht="72">
      <c r="A78" s="67"/>
      <c r="B78" s="26" t="s">
        <v>105</v>
      </c>
      <c r="C78" s="110">
        <f>C4+C6+C11+C16</f>
        <v>5715524.59</v>
      </c>
      <c r="D78" s="48">
        <f>D17</f>
        <v>4436626.5600000005</v>
      </c>
      <c r="E78" s="21"/>
    </row>
    <row r="79" spans="1:4" ht="28.5" customHeight="1">
      <c r="A79" s="68" t="s">
        <v>4</v>
      </c>
      <c r="C79" s="109"/>
      <c r="D79" s="31"/>
    </row>
    <row r="80" spans="1:2" ht="30" customHeight="1">
      <c r="A80" s="69" t="s">
        <v>106</v>
      </c>
      <c r="B80" s="70" t="s">
        <v>160</v>
      </c>
    </row>
    <row r="81" spans="2:4" ht="78.75">
      <c r="B81" s="78" t="s">
        <v>128</v>
      </c>
      <c r="C81" s="79"/>
      <c r="D81" s="79"/>
    </row>
    <row r="82" spans="2:4" ht="28.5">
      <c r="B82" s="72" t="s">
        <v>149</v>
      </c>
      <c r="C82" s="118" t="s">
        <v>150</v>
      </c>
      <c r="D82" s="119" t="s">
        <v>151</v>
      </c>
    </row>
    <row r="83" spans="2:4" ht="15.75">
      <c r="B83" s="72" t="s">
        <v>152</v>
      </c>
      <c r="C83" s="121" t="s">
        <v>153</v>
      </c>
      <c r="D83" s="119" t="s">
        <v>151</v>
      </c>
    </row>
    <row r="84" spans="2:4" ht="15.75">
      <c r="B84" s="72" t="s">
        <v>154</v>
      </c>
      <c r="C84" s="51" t="s">
        <v>155</v>
      </c>
      <c r="D84" s="119" t="s">
        <v>151</v>
      </c>
    </row>
    <row r="85" spans="2:4" ht="15.75">
      <c r="B85" s="72" t="s">
        <v>156</v>
      </c>
      <c r="C85" t="s">
        <v>157</v>
      </c>
      <c r="D85" s="120" t="s">
        <v>158</v>
      </c>
    </row>
  </sheetData>
  <sheetProtection selectLockedCells="1" selectUnlockedCells="1"/>
  <printOptions/>
  <pageMargins left="0.39375" right="0.39375" top="0.39375" bottom="0.39375" header="0.5118055555555555" footer="0.511805555555555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34">
      <selection activeCell="D73" sqref="D73"/>
    </sheetView>
  </sheetViews>
  <sheetFormatPr defaultColWidth="9.140625" defaultRowHeight="12.75"/>
  <cols>
    <col min="1" max="1" width="4.8515625" style="0" customWidth="1"/>
    <col min="2" max="2" width="28.28125" style="0" customWidth="1"/>
    <col min="3" max="3" width="23.7109375" style="0" customWidth="1"/>
    <col min="4" max="4" width="22.00390625" style="0" customWidth="1"/>
    <col min="5" max="5" width="15.57421875" style="0" customWidth="1"/>
  </cols>
  <sheetData>
    <row r="1" spans="1:5" ht="51.75" customHeight="1">
      <c r="A1" s="1"/>
      <c r="B1" s="2"/>
      <c r="C1" s="3"/>
      <c r="D1" s="3" t="s">
        <v>4</v>
      </c>
      <c r="E1" s="4" t="s">
        <v>107</v>
      </c>
    </row>
    <row r="2" spans="1:4" ht="15.75" customHeight="1">
      <c r="A2" s="5"/>
      <c r="B2" s="6" t="s">
        <v>147</v>
      </c>
      <c r="C2" s="7"/>
      <c r="D2" s="8"/>
    </row>
    <row r="3" spans="1:5" ht="37.5" customHeight="1">
      <c r="A3" s="9"/>
      <c r="B3" s="9"/>
      <c r="C3" s="10" t="s">
        <v>1</v>
      </c>
      <c r="D3" s="10" t="s">
        <v>109</v>
      </c>
      <c r="E3" s="11" t="s">
        <v>110</v>
      </c>
    </row>
    <row r="4" spans="1:6" ht="61.5" customHeight="1">
      <c r="A4" s="12" t="s">
        <v>2</v>
      </c>
      <c r="B4" s="13" t="s">
        <v>3</v>
      </c>
      <c r="C4" s="14">
        <v>2265524.59</v>
      </c>
      <c r="D4" s="14" t="s">
        <v>4</v>
      </c>
      <c r="E4" s="15" t="s">
        <v>4</v>
      </c>
      <c r="F4" t="s">
        <v>4</v>
      </c>
    </row>
    <row r="5" spans="1:5" ht="21" customHeight="1">
      <c r="A5" s="16"/>
      <c r="B5" s="17"/>
      <c r="C5" s="18"/>
      <c r="D5" s="18"/>
      <c r="E5" s="19"/>
    </row>
    <row r="6" spans="1:5" ht="42" customHeight="1">
      <c r="A6" s="12" t="s">
        <v>5</v>
      </c>
      <c r="B6" s="20" t="s">
        <v>6</v>
      </c>
      <c r="C6" s="14">
        <f>SUM(C7:C10)</f>
        <v>1935000</v>
      </c>
      <c r="D6" s="14">
        <f>SUM(D7:D10)</f>
        <v>1017568.2999999999</v>
      </c>
      <c r="E6" s="21">
        <f aca="true" t="shared" si="0" ref="E6:E15">(D6/C6)*100%</f>
        <v>0.5258750904392765</v>
      </c>
    </row>
    <row r="7" spans="1:5" ht="12.75">
      <c r="A7" s="9"/>
      <c r="B7" s="22" t="s">
        <v>7</v>
      </c>
      <c r="C7" s="23">
        <v>1800000</v>
      </c>
      <c r="D7" s="23">
        <v>976259.34</v>
      </c>
      <c r="E7" s="24">
        <f t="shared" si="0"/>
        <v>0.5423663</v>
      </c>
    </row>
    <row r="8" spans="1:5" ht="12.75">
      <c r="A8" s="9"/>
      <c r="B8" s="22" t="s">
        <v>8</v>
      </c>
      <c r="C8" s="23">
        <v>45000</v>
      </c>
      <c r="D8" s="23">
        <v>35276.96</v>
      </c>
      <c r="E8" s="24">
        <f t="shared" si="0"/>
        <v>0.7839324444444444</v>
      </c>
    </row>
    <row r="9" spans="1:5" ht="12.75">
      <c r="A9" s="9"/>
      <c r="B9" s="22" t="s">
        <v>117</v>
      </c>
      <c r="C9" s="23">
        <v>80000</v>
      </c>
      <c r="D9" s="23"/>
      <c r="E9" s="24">
        <f t="shared" si="0"/>
        <v>0</v>
      </c>
    </row>
    <row r="10" spans="1:5" ht="24">
      <c r="A10" s="9"/>
      <c r="B10" s="25" t="s">
        <v>10</v>
      </c>
      <c r="C10" s="23">
        <v>10000</v>
      </c>
      <c r="D10" s="23">
        <v>6032</v>
      </c>
      <c r="E10" s="24">
        <f t="shared" si="0"/>
        <v>0.6032</v>
      </c>
    </row>
    <row r="11" spans="1:5" ht="42" customHeight="1">
      <c r="A11" s="12" t="s">
        <v>11</v>
      </c>
      <c r="B11" s="26" t="s">
        <v>12</v>
      </c>
      <c r="C11" s="14">
        <f>SUM(C12:C15)</f>
        <v>715000</v>
      </c>
      <c r="D11" s="14">
        <f>SUM(D12:D15)</f>
        <v>583460.4400000001</v>
      </c>
      <c r="E11" s="21">
        <f t="shared" si="0"/>
        <v>0.8160285874125875</v>
      </c>
    </row>
    <row r="12" spans="1:5" ht="12.75">
      <c r="A12" s="9"/>
      <c r="B12" s="22" t="s">
        <v>13</v>
      </c>
      <c r="C12" s="23">
        <v>2000</v>
      </c>
      <c r="D12" s="23"/>
      <c r="E12" s="24">
        <f t="shared" si="0"/>
        <v>0</v>
      </c>
    </row>
    <row r="13" spans="1:5" ht="12.75">
      <c r="A13" s="9"/>
      <c r="B13" s="22" t="s">
        <v>14</v>
      </c>
      <c r="C13" s="23">
        <v>700000</v>
      </c>
      <c r="D13" s="23">
        <v>572515.93</v>
      </c>
      <c r="E13" s="24">
        <f t="shared" si="0"/>
        <v>0.8178799000000001</v>
      </c>
    </row>
    <row r="14" spans="1:7" ht="12.75">
      <c r="A14" s="9"/>
      <c r="B14" s="22" t="s">
        <v>15</v>
      </c>
      <c r="C14" s="23">
        <v>10000</v>
      </c>
      <c r="D14" s="23">
        <v>5000</v>
      </c>
      <c r="E14" s="24">
        <f t="shared" si="0"/>
        <v>0.5</v>
      </c>
      <c r="G14" t="s">
        <v>4</v>
      </c>
    </row>
    <row r="15" spans="1:5" ht="12.75">
      <c r="A15" s="116"/>
      <c r="B15" s="22" t="s">
        <v>16</v>
      </c>
      <c r="C15" s="23">
        <v>3000</v>
      </c>
      <c r="D15" s="23">
        <v>5944.51</v>
      </c>
      <c r="E15" s="113">
        <f t="shared" si="0"/>
        <v>1.9815033333333334</v>
      </c>
    </row>
    <row r="16" spans="1:5" ht="18">
      <c r="A16" s="117" t="s">
        <v>17</v>
      </c>
      <c r="B16" s="99" t="s">
        <v>18</v>
      </c>
      <c r="C16" s="100">
        <v>800000</v>
      </c>
      <c r="D16" s="107"/>
      <c r="E16" s="114"/>
    </row>
    <row r="17" spans="1:5" ht="36">
      <c r="A17" s="116"/>
      <c r="B17" s="26" t="s">
        <v>19</v>
      </c>
      <c r="C17" s="14">
        <f>C4+C6+C11+C16</f>
        <v>5715524.59</v>
      </c>
      <c r="D17" s="108">
        <f>D6+D11</f>
        <v>1601028.74</v>
      </c>
      <c r="E17" s="115">
        <f>(D17/C17)*100%</f>
        <v>0.28011929872564856</v>
      </c>
    </row>
    <row r="18" spans="1:5" ht="18">
      <c r="A18" s="9"/>
      <c r="B18" s="9"/>
      <c r="C18" s="28"/>
      <c r="D18" s="28"/>
      <c r="E18" s="29"/>
    </row>
    <row r="19" spans="1:7" ht="20.25">
      <c r="A19" s="9"/>
      <c r="B19" s="30" t="s">
        <v>20</v>
      </c>
      <c r="C19" s="28"/>
      <c r="D19" s="28"/>
      <c r="E19" s="29"/>
      <c r="G19" s="31" t="s">
        <v>4</v>
      </c>
    </row>
    <row r="20" spans="1:5" ht="64.5" customHeight="1">
      <c r="A20" s="32" t="s">
        <v>21</v>
      </c>
      <c r="B20" s="33" t="s">
        <v>22</v>
      </c>
      <c r="C20" s="14">
        <f>C21+C22+C23+C24+C29+C34</f>
        <v>1017200</v>
      </c>
      <c r="D20" s="14">
        <f>D21+D22+D23+D24+D29+D34</f>
        <v>382013.57</v>
      </c>
      <c r="E20" s="21">
        <f aca="true" t="shared" si="1" ref="E20:E32">(D20/C20)*100%</f>
        <v>0.3755540405033425</v>
      </c>
    </row>
    <row r="21" spans="1:5" ht="15.75">
      <c r="A21" s="34" t="s">
        <v>23</v>
      </c>
      <c r="B21" s="35" t="s">
        <v>24</v>
      </c>
      <c r="C21" s="36">
        <v>545000</v>
      </c>
      <c r="D21" s="36">
        <v>223686.15</v>
      </c>
      <c r="E21" s="37">
        <f>(D21/C21)*100%</f>
        <v>0.41043330275229356</v>
      </c>
    </row>
    <row r="22" spans="1:5" ht="15.75">
      <c r="A22" s="34" t="s">
        <v>25</v>
      </c>
      <c r="B22" s="35" t="s">
        <v>26</v>
      </c>
      <c r="C22" s="36">
        <v>114000</v>
      </c>
      <c r="D22" s="36">
        <v>50628.42</v>
      </c>
      <c r="E22" s="37">
        <f t="shared" si="1"/>
        <v>0.44410894736842105</v>
      </c>
    </row>
    <row r="23" spans="1:5" ht="15.75">
      <c r="A23" s="38" t="s">
        <v>27</v>
      </c>
      <c r="B23" s="35" t="s">
        <v>28</v>
      </c>
      <c r="C23" s="36">
        <v>86000</v>
      </c>
      <c r="D23" s="36">
        <v>30293.18</v>
      </c>
      <c r="E23" s="37">
        <f t="shared" si="1"/>
        <v>0.35224627906976747</v>
      </c>
    </row>
    <row r="24" spans="1:5" ht="15.75">
      <c r="A24" s="38" t="s">
        <v>29</v>
      </c>
      <c r="B24" s="35" t="s">
        <v>30</v>
      </c>
      <c r="C24" s="36">
        <f>SUM(C25:C28)</f>
        <v>67000</v>
      </c>
      <c r="D24" s="36">
        <f>SUM(D25:D28)</f>
        <v>19227.23</v>
      </c>
      <c r="E24" s="37">
        <f t="shared" si="1"/>
        <v>0.28697358208955226</v>
      </c>
    </row>
    <row r="25" spans="1:5" ht="12.75">
      <c r="A25" s="39"/>
      <c r="B25" s="22" t="s">
        <v>31</v>
      </c>
      <c r="C25" s="23">
        <v>20000</v>
      </c>
      <c r="D25" s="23">
        <v>3852.2</v>
      </c>
      <c r="E25" s="24">
        <f t="shared" si="1"/>
        <v>0.19261</v>
      </c>
    </row>
    <row r="26" spans="1:5" ht="12.75">
      <c r="A26" s="39"/>
      <c r="B26" s="22" t="s">
        <v>32</v>
      </c>
      <c r="C26" s="23">
        <v>20000</v>
      </c>
      <c r="D26" s="23">
        <v>4652.8</v>
      </c>
      <c r="E26" s="24">
        <f t="shared" si="1"/>
        <v>0.23264</v>
      </c>
    </row>
    <row r="27" spans="1:5" ht="12.75">
      <c r="A27" s="39"/>
      <c r="B27" s="22" t="s">
        <v>33</v>
      </c>
      <c r="C27" s="23">
        <v>10000</v>
      </c>
      <c r="D27" s="23">
        <v>3739.62</v>
      </c>
      <c r="E27" s="24">
        <f t="shared" si="1"/>
        <v>0.373962</v>
      </c>
    </row>
    <row r="28" spans="1:5" ht="24">
      <c r="A28" s="39"/>
      <c r="B28" s="25" t="s">
        <v>34</v>
      </c>
      <c r="C28" s="40">
        <v>17000</v>
      </c>
      <c r="D28" s="40">
        <v>6982.61</v>
      </c>
      <c r="E28" s="24">
        <f t="shared" si="1"/>
        <v>0.4107417647058823</v>
      </c>
    </row>
    <row r="29" spans="1:5" ht="15.75">
      <c r="A29" s="34" t="s">
        <v>35</v>
      </c>
      <c r="B29" s="35" t="s">
        <v>36</v>
      </c>
      <c r="C29" s="36">
        <f>SUM(C30:C33)</f>
        <v>64200</v>
      </c>
      <c r="D29" s="36">
        <f>SUM(D30:D32)</f>
        <v>11133.51</v>
      </c>
      <c r="E29" s="37">
        <f t="shared" si="1"/>
        <v>0.17341915887850468</v>
      </c>
    </row>
    <row r="30" spans="1:5" ht="12.75">
      <c r="A30" s="9"/>
      <c r="B30" s="22" t="s">
        <v>37</v>
      </c>
      <c r="C30" s="23">
        <v>15000</v>
      </c>
      <c r="D30" s="23">
        <v>1472.56</v>
      </c>
      <c r="E30" s="24">
        <f t="shared" si="1"/>
        <v>0.09817066666666667</v>
      </c>
    </row>
    <row r="31" spans="1:5" ht="12.75">
      <c r="A31" s="9"/>
      <c r="B31" s="22" t="s">
        <v>38</v>
      </c>
      <c r="C31" s="23">
        <v>10000</v>
      </c>
      <c r="D31" s="23"/>
      <c r="E31" s="24">
        <f t="shared" si="1"/>
        <v>0</v>
      </c>
    </row>
    <row r="32" spans="1:5" ht="12.75">
      <c r="A32" s="9"/>
      <c r="B32" s="22" t="s">
        <v>112</v>
      </c>
      <c r="C32" s="23">
        <v>20000</v>
      </c>
      <c r="D32" s="23">
        <v>9660.95</v>
      </c>
      <c r="E32" s="24">
        <f t="shared" si="1"/>
        <v>0.4830475</v>
      </c>
    </row>
    <row r="33" spans="2:3" ht="12.75">
      <c r="B33" s="96" t="s">
        <v>144</v>
      </c>
      <c r="C33" s="97">
        <v>19200</v>
      </c>
    </row>
    <row r="34" spans="1:5" ht="15.75">
      <c r="A34" s="34" t="s">
        <v>39</v>
      </c>
      <c r="B34" s="35" t="s">
        <v>40</v>
      </c>
      <c r="C34" s="36">
        <f>SUM(C35:C41)</f>
        <v>141000</v>
      </c>
      <c r="D34" s="36">
        <f>SUM(D35:D41)</f>
        <v>47045.08</v>
      </c>
      <c r="E34" s="37">
        <f aca="true" t="shared" si="2" ref="E34:E72">(D34/C34)*100%</f>
        <v>0.3336530496453901</v>
      </c>
    </row>
    <row r="35" spans="1:6" ht="24">
      <c r="A35" s="9"/>
      <c r="B35" s="25" t="s">
        <v>41</v>
      </c>
      <c r="C35" s="40">
        <v>25000</v>
      </c>
      <c r="D35" s="42">
        <v>7740.35</v>
      </c>
      <c r="E35" s="24">
        <f t="shared" si="2"/>
        <v>0.309614</v>
      </c>
      <c r="F35" s="43"/>
    </row>
    <row r="36" spans="1:6" ht="12.75">
      <c r="A36" s="9"/>
      <c r="B36" s="44" t="s">
        <v>42</v>
      </c>
      <c r="C36" s="23">
        <v>18000</v>
      </c>
      <c r="D36" s="23">
        <v>4428.61</v>
      </c>
      <c r="E36" s="24">
        <f t="shared" si="2"/>
        <v>0.24603388888888886</v>
      </c>
      <c r="F36" s="43"/>
    </row>
    <row r="37" spans="1:6" ht="12.75">
      <c r="A37" s="9"/>
      <c r="B37" s="44" t="s">
        <v>43</v>
      </c>
      <c r="C37" s="23">
        <v>10000</v>
      </c>
      <c r="D37" s="23">
        <v>3278.09</v>
      </c>
      <c r="E37" s="24">
        <f t="shared" si="2"/>
        <v>0.327809</v>
      </c>
      <c r="F37" s="43"/>
    </row>
    <row r="38" spans="1:6" ht="12.75">
      <c r="A38" s="9"/>
      <c r="B38" s="44" t="s">
        <v>44</v>
      </c>
      <c r="C38" s="23">
        <v>10000</v>
      </c>
      <c r="D38" s="23">
        <v>1818.46</v>
      </c>
      <c r="E38" s="24">
        <f t="shared" si="2"/>
        <v>0.181846</v>
      </c>
      <c r="F38" s="43"/>
    </row>
    <row r="39" spans="1:6" ht="36">
      <c r="A39" s="9"/>
      <c r="B39" s="45" t="s">
        <v>45</v>
      </c>
      <c r="C39" s="40">
        <v>10000</v>
      </c>
      <c r="D39" s="40">
        <v>2379.79</v>
      </c>
      <c r="E39" s="24">
        <f t="shared" si="2"/>
        <v>0.237979</v>
      </c>
      <c r="F39" s="43"/>
    </row>
    <row r="40" spans="1:6" ht="12.75">
      <c r="A40" s="9"/>
      <c r="B40" s="44" t="s">
        <v>46</v>
      </c>
      <c r="C40" s="23">
        <v>18000</v>
      </c>
      <c r="D40" s="23">
        <v>5966</v>
      </c>
      <c r="E40" s="24">
        <f t="shared" si="2"/>
        <v>0.33144444444444443</v>
      </c>
      <c r="F40" s="43"/>
    </row>
    <row r="41" spans="1:6" ht="24">
      <c r="A41" s="9"/>
      <c r="B41" s="45" t="s">
        <v>47</v>
      </c>
      <c r="C41" s="40">
        <v>50000</v>
      </c>
      <c r="D41" s="40">
        <v>21433.78</v>
      </c>
      <c r="E41" s="24">
        <f t="shared" si="2"/>
        <v>0.4286756</v>
      </c>
      <c r="F41" s="43"/>
    </row>
    <row r="42" spans="1:5" ht="72" customHeight="1">
      <c r="A42" s="46" t="s">
        <v>48</v>
      </c>
      <c r="B42" s="47" t="s">
        <v>49</v>
      </c>
      <c r="C42" s="48">
        <f>C43+C44+C45+C46+C47+C48</f>
        <v>90000</v>
      </c>
      <c r="D42" s="48">
        <f>SUM(D43:D48)</f>
        <v>56010.51000000001</v>
      </c>
      <c r="E42" s="21">
        <f t="shared" si="2"/>
        <v>0.6223390000000001</v>
      </c>
    </row>
    <row r="43" spans="1:5" ht="24">
      <c r="A43" s="34" t="s">
        <v>23</v>
      </c>
      <c r="B43" s="25" t="s">
        <v>50</v>
      </c>
      <c r="C43" s="49">
        <v>26000</v>
      </c>
      <c r="D43" s="49">
        <v>9643.35</v>
      </c>
      <c r="E43" s="24">
        <f t="shared" si="2"/>
        <v>0.3708980769230769</v>
      </c>
    </row>
    <row r="44" spans="1:5" ht="24">
      <c r="A44" s="34" t="s">
        <v>25</v>
      </c>
      <c r="B44" s="25" t="s">
        <v>51</v>
      </c>
      <c r="C44" s="49">
        <v>4000</v>
      </c>
      <c r="D44" s="23">
        <v>1605.94</v>
      </c>
      <c r="E44" s="24">
        <f t="shared" si="2"/>
        <v>0.40148500000000004</v>
      </c>
    </row>
    <row r="45" spans="1:5" ht="24">
      <c r="A45" s="34" t="s">
        <v>27</v>
      </c>
      <c r="B45" s="25" t="s">
        <v>52</v>
      </c>
      <c r="C45" s="40">
        <v>5000</v>
      </c>
      <c r="D45" s="40">
        <v>731.94</v>
      </c>
      <c r="E45" s="24">
        <f t="shared" si="2"/>
        <v>0.14638800000000002</v>
      </c>
    </row>
    <row r="46" spans="1:5" ht="12.75">
      <c r="A46" s="34" t="s">
        <v>29</v>
      </c>
      <c r="B46" s="25" t="s">
        <v>53</v>
      </c>
      <c r="C46" s="49">
        <v>15000</v>
      </c>
      <c r="D46" s="23">
        <v>12124.53</v>
      </c>
      <c r="E46" s="24">
        <f t="shared" si="2"/>
        <v>0.8083020000000001</v>
      </c>
    </row>
    <row r="47" spans="1:5" ht="12.75">
      <c r="A47" s="34" t="s">
        <v>54</v>
      </c>
      <c r="B47" s="25" t="s">
        <v>55</v>
      </c>
      <c r="C47" s="49">
        <v>35000</v>
      </c>
      <c r="D47" s="23">
        <v>31766.2</v>
      </c>
      <c r="E47" s="24">
        <f t="shared" si="2"/>
        <v>0.9076057142857143</v>
      </c>
    </row>
    <row r="48" spans="1:5" ht="24">
      <c r="A48" s="34" t="s">
        <v>39</v>
      </c>
      <c r="B48" s="25" t="s">
        <v>56</v>
      </c>
      <c r="C48" s="49">
        <v>5000</v>
      </c>
      <c r="D48" s="40">
        <v>138.55</v>
      </c>
      <c r="E48" s="24">
        <f t="shared" si="2"/>
        <v>0.027710000000000002</v>
      </c>
    </row>
    <row r="49" spans="1:5" ht="69.75" customHeight="1">
      <c r="A49" s="46" t="s">
        <v>57</v>
      </c>
      <c r="B49" s="33" t="s">
        <v>58</v>
      </c>
      <c r="C49" s="48">
        <v>10000</v>
      </c>
      <c r="D49" s="14">
        <v>4841.47</v>
      </c>
      <c r="E49" s="21">
        <f t="shared" si="2"/>
        <v>0.48414700000000005</v>
      </c>
    </row>
    <row r="50" spans="1:5" ht="94.5" customHeight="1">
      <c r="A50" s="32" t="s">
        <v>59</v>
      </c>
      <c r="B50" s="26" t="s">
        <v>60</v>
      </c>
      <c r="C50" s="48">
        <f>SUM(C51:C63)</f>
        <v>754000</v>
      </c>
      <c r="D50" s="48">
        <f>SUM(D51:D63)</f>
        <v>238812.74000000005</v>
      </c>
      <c r="E50" s="21">
        <f t="shared" si="2"/>
        <v>0.3167277718832892</v>
      </c>
    </row>
    <row r="51" spans="1:6" ht="24">
      <c r="A51" s="50" t="s">
        <v>61</v>
      </c>
      <c r="B51" s="25" t="s">
        <v>62</v>
      </c>
      <c r="C51" s="49">
        <v>600000</v>
      </c>
      <c r="D51" s="49">
        <v>197758.16</v>
      </c>
      <c r="E51" s="24">
        <f t="shared" si="2"/>
        <v>0.32959693333333334</v>
      </c>
      <c r="F51" s="51"/>
    </row>
    <row r="52" spans="1:5" ht="12.75">
      <c r="A52" s="50" t="s">
        <v>63</v>
      </c>
      <c r="B52" s="25" t="s">
        <v>64</v>
      </c>
      <c r="C52" s="49">
        <v>3500</v>
      </c>
      <c r="D52" s="23">
        <v>931.19</v>
      </c>
      <c r="E52" s="24">
        <f t="shared" si="2"/>
        <v>0.26605428571428574</v>
      </c>
    </row>
    <row r="53" spans="1:5" ht="12.75">
      <c r="A53" s="50" t="s">
        <v>65</v>
      </c>
      <c r="B53" s="25" t="s">
        <v>66</v>
      </c>
      <c r="C53" s="49">
        <v>50000</v>
      </c>
      <c r="D53" s="23">
        <v>16086.99</v>
      </c>
      <c r="E53" s="24">
        <f t="shared" si="2"/>
        <v>0.3217398</v>
      </c>
    </row>
    <row r="54" spans="1:5" ht="12.75">
      <c r="A54" s="50" t="s">
        <v>67</v>
      </c>
      <c r="B54" s="25" t="s">
        <v>68</v>
      </c>
      <c r="C54" s="49">
        <v>1000</v>
      </c>
      <c r="D54" s="23">
        <v>220.81</v>
      </c>
      <c r="E54" s="24">
        <f t="shared" si="2"/>
        <v>0.22081</v>
      </c>
    </row>
    <row r="55" spans="1:5" ht="12.75">
      <c r="A55" s="50" t="s">
        <v>35</v>
      </c>
      <c r="B55" s="25" t="s">
        <v>69</v>
      </c>
      <c r="C55" s="49">
        <v>2000</v>
      </c>
      <c r="D55" s="23">
        <v>275.89</v>
      </c>
      <c r="E55" s="24">
        <f t="shared" si="2"/>
        <v>0.13794499999999998</v>
      </c>
    </row>
    <row r="56" spans="1:5" ht="24">
      <c r="A56" s="50" t="s">
        <v>70</v>
      </c>
      <c r="B56" s="25" t="s">
        <v>71</v>
      </c>
      <c r="C56" s="40">
        <v>2500</v>
      </c>
      <c r="D56" s="40">
        <v>219.42</v>
      </c>
      <c r="E56" s="24">
        <f t="shared" si="2"/>
        <v>0.087768</v>
      </c>
    </row>
    <row r="57" spans="1:5" ht="36">
      <c r="A57" s="52" t="s">
        <v>72</v>
      </c>
      <c r="B57" s="25" t="s">
        <v>73</v>
      </c>
      <c r="C57" s="40">
        <v>5000</v>
      </c>
      <c r="D57" s="40">
        <v>1268.92</v>
      </c>
      <c r="E57" s="24">
        <f t="shared" si="2"/>
        <v>0.253784</v>
      </c>
    </row>
    <row r="58" spans="1:5" ht="12.75">
      <c r="A58" s="50" t="s">
        <v>74</v>
      </c>
      <c r="B58" s="22" t="s">
        <v>75</v>
      </c>
      <c r="C58" s="23">
        <v>2000</v>
      </c>
      <c r="D58" s="23">
        <v>238.49</v>
      </c>
      <c r="E58" s="24">
        <f t="shared" si="2"/>
        <v>0.119245</v>
      </c>
    </row>
    <row r="59" spans="1:5" ht="24">
      <c r="A59" s="50" t="s">
        <v>76</v>
      </c>
      <c r="B59" s="25" t="s">
        <v>77</v>
      </c>
      <c r="C59" s="40">
        <v>22000</v>
      </c>
      <c r="D59" s="40">
        <v>402</v>
      </c>
      <c r="E59" s="24">
        <f t="shared" si="2"/>
        <v>0.018272727272727274</v>
      </c>
    </row>
    <row r="60" spans="1:5" ht="12.75">
      <c r="A60" s="50">
        <v>10</v>
      </c>
      <c r="B60" s="22" t="s">
        <v>78</v>
      </c>
      <c r="C60" s="23">
        <v>60000</v>
      </c>
      <c r="D60" s="23">
        <v>20031.03</v>
      </c>
      <c r="E60" s="24">
        <f t="shared" si="2"/>
        <v>0.3338505</v>
      </c>
    </row>
    <row r="61" spans="1:5" ht="12.75">
      <c r="A61" s="50">
        <v>11</v>
      </c>
      <c r="B61" s="22" t="s">
        <v>79</v>
      </c>
      <c r="C61" s="23">
        <v>2000</v>
      </c>
      <c r="D61" s="23">
        <v>292.89</v>
      </c>
      <c r="E61" s="24">
        <f t="shared" si="2"/>
        <v>0.146445</v>
      </c>
    </row>
    <row r="62" spans="1:5" ht="12.75">
      <c r="A62" s="50">
        <v>12</v>
      </c>
      <c r="B62" s="22" t="s">
        <v>80</v>
      </c>
      <c r="C62" s="23">
        <v>2000</v>
      </c>
      <c r="D62" s="23">
        <v>275.89</v>
      </c>
      <c r="E62" s="24">
        <f t="shared" si="2"/>
        <v>0.13794499999999998</v>
      </c>
    </row>
    <row r="63" spans="1:5" ht="12.75">
      <c r="A63" s="53">
        <v>13</v>
      </c>
      <c r="B63" s="22" t="s">
        <v>81</v>
      </c>
      <c r="C63" s="23">
        <v>2000</v>
      </c>
      <c r="D63" s="54">
        <v>811.06</v>
      </c>
      <c r="E63" s="24">
        <f t="shared" si="2"/>
        <v>0.40552999999999995</v>
      </c>
    </row>
    <row r="64" spans="1:5" s="58" customFormat="1" ht="25.5">
      <c r="A64" s="55" t="s">
        <v>82</v>
      </c>
      <c r="B64" s="56" t="s">
        <v>83</v>
      </c>
      <c r="C64" s="57">
        <v>5000</v>
      </c>
      <c r="D64" s="57">
        <v>442.31</v>
      </c>
      <c r="E64" s="37">
        <f t="shared" si="2"/>
        <v>0.088462</v>
      </c>
    </row>
    <row r="65" spans="1:5" s="58" customFormat="1" ht="25.5">
      <c r="A65" s="32" t="s">
        <v>84</v>
      </c>
      <c r="B65" s="56" t="s">
        <v>85</v>
      </c>
      <c r="C65" s="57">
        <v>90000</v>
      </c>
      <c r="D65" s="57">
        <v>48757.7</v>
      </c>
      <c r="E65" s="37">
        <f t="shared" si="2"/>
        <v>0.5417522222222222</v>
      </c>
    </row>
    <row r="66" spans="1:5" s="58" customFormat="1" ht="25.5">
      <c r="A66" s="32" t="s">
        <v>86</v>
      </c>
      <c r="B66" s="56" t="s">
        <v>87</v>
      </c>
      <c r="C66" s="57">
        <v>10000</v>
      </c>
      <c r="D66" s="57">
        <v>2263</v>
      </c>
      <c r="E66" s="37">
        <f t="shared" si="2"/>
        <v>0.2263</v>
      </c>
    </row>
    <row r="67" spans="1:5" s="58" customFormat="1" ht="25.5">
      <c r="A67" s="32" t="s">
        <v>88</v>
      </c>
      <c r="B67" s="56" t="s">
        <v>89</v>
      </c>
      <c r="C67" s="57">
        <v>700000</v>
      </c>
      <c r="D67" s="57">
        <v>496311.26</v>
      </c>
      <c r="E67" s="37">
        <f t="shared" si="2"/>
        <v>0.7090160857142858</v>
      </c>
    </row>
    <row r="68" spans="1:5" s="58" customFormat="1" ht="38.25">
      <c r="A68" s="32" t="s">
        <v>2</v>
      </c>
      <c r="B68" s="56" t="s">
        <v>90</v>
      </c>
      <c r="C68" s="59">
        <f>SUM(C69:C72)</f>
        <v>192000</v>
      </c>
      <c r="D68" s="59">
        <f>SUM(D69:D72)</f>
        <v>92333.83000000002</v>
      </c>
      <c r="E68" s="37">
        <f t="shared" si="2"/>
        <v>0.48090536458333344</v>
      </c>
    </row>
    <row r="69" spans="1:5" ht="51">
      <c r="A69" s="60" t="s">
        <v>23</v>
      </c>
      <c r="B69" s="61" t="s">
        <v>91</v>
      </c>
      <c r="C69" s="40">
        <v>115000</v>
      </c>
      <c r="D69" s="40">
        <v>64951.98</v>
      </c>
      <c r="E69" s="24">
        <f t="shared" si="2"/>
        <v>0.5647998260869566</v>
      </c>
    </row>
    <row r="70" spans="1:5" ht="25.5">
      <c r="A70" s="60" t="s">
        <v>63</v>
      </c>
      <c r="B70" s="62" t="s">
        <v>92</v>
      </c>
      <c r="C70" s="40">
        <v>43000</v>
      </c>
      <c r="D70" s="40">
        <v>15647.56</v>
      </c>
      <c r="E70" s="24">
        <f t="shared" si="2"/>
        <v>0.3638967441860465</v>
      </c>
    </row>
    <row r="71" spans="1:5" ht="12.75">
      <c r="A71" s="60" t="s">
        <v>27</v>
      </c>
      <c r="B71" s="63" t="s">
        <v>93</v>
      </c>
      <c r="C71" s="23">
        <v>30000</v>
      </c>
      <c r="D71" s="23">
        <v>9997.08</v>
      </c>
      <c r="E71" s="24">
        <f t="shared" si="2"/>
        <v>0.333236</v>
      </c>
    </row>
    <row r="72" spans="1:5" ht="43.5" customHeight="1">
      <c r="A72" s="60" t="s">
        <v>67</v>
      </c>
      <c r="B72" s="61" t="s">
        <v>94</v>
      </c>
      <c r="C72" s="40">
        <v>4000</v>
      </c>
      <c r="D72" s="40">
        <v>1737.21</v>
      </c>
      <c r="E72" s="24">
        <f t="shared" si="2"/>
        <v>0.43430250000000004</v>
      </c>
    </row>
    <row r="73" spans="1:5" ht="25.5">
      <c r="A73" s="55" t="s">
        <v>95</v>
      </c>
      <c r="B73" s="64" t="s">
        <v>96</v>
      </c>
      <c r="C73" s="101">
        <v>8550</v>
      </c>
      <c r="D73" s="104"/>
      <c r="E73" s="111"/>
    </row>
    <row r="74" spans="1:5" ht="25.5">
      <c r="A74" s="55" t="s">
        <v>97</v>
      </c>
      <c r="B74" s="98" t="s">
        <v>98</v>
      </c>
      <c r="C74" s="102">
        <v>84000</v>
      </c>
      <c r="D74" s="105"/>
      <c r="E74" s="112"/>
    </row>
    <row r="75" spans="1:5" ht="25.5">
      <c r="A75" s="55" t="s">
        <v>100</v>
      </c>
      <c r="B75" s="98" t="s">
        <v>101</v>
      </c>
      <c r="C75" s="103">
        <v>2692400</v>
      </c>
      <c r="D75" s="106"/>
      <c r="E75" s="106"/>
    </row>
    <row r="76" spans="1:5" ht="54">
      <c r="A76" s="9"/>
      <c r="B76" s="26" t="s">
        <v>113</v>
      </c>
      <c r="C76" s="48">
        <f>C20+C42+C49+C50+C64+C65+C66+C67+C68+C73+C74+C75</f>
        <v>5653150</v>
      </c>
      <c r="D76" s="48">
        <f>SUM(D20+D42+D49+D50+D64+D65+D66+D67+D68)</f>
        <v>1321786.3900000001</v>
      </c>
      <c r="E76" s="21">
        <f>(D76/C76)*100%</f>
        <v>0.23381413725091324</v>
      </c>
    </row>
    <row r="77" spans="1:5" ht="66" customHeight="1">
      <c r="A77" s="55" t="s">
        <v>103</v>
      </c>
      <c r="B77" s="26" t="s">
        <v>104</v>
      </c>
      <c r="C77" s="48">
        <f>C78-C76</f>
        <v>62374.58999999985</v>
      </c>
      <c r="D77" s="48">
        <f>(D78-D76)</f>
        <v>279242.34999999986</v>
      </c>
      <c r="E77" s="21"/>
    </row>
    <row r="78" spans="1:5" ht="72">
      <c r="A78" s="67"/>
      <c r="B78" s="26" t="s">
        <v>105</v>
      </c>
      <c r="C78" s="110">
        <f>C4+C6+C11+C16</f>
        <v>5715524.59</v>
      </c>
      <c r="D78" s="48">
        <f>D17</f>
        <v>1601028.74</v>
      </c>
      <c r="E78" s="21"/>
    </row>
    <row r="79" spans="1:4" ht="28.5" customHeight="1">
      <c r="A79" s="68" t="s">
        <v>4</v>
      </c>
      <c r="C79" s="109"/>
      <c r="D79" s="31"/>
    </row>
    <row r="80" spans="1:2" ht="30" customHeight="1">
      <c r="A80" s="69" t="s">
        <v>106</v>
      </c>
      <c r="B80" s="70" t="s">
        <v>148</v>
      </c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4.8515625" style="0" customWidth="1"/>
    <col min="2" max="2" width="28.28125" style="0" customWidth="1"/>
    <col min="3" max="3" width="23.7109375" style="0" customWidth="1"/>
    <col min="4" max="4" width="22.00390625" style="0" customWidth="1"/>
    <col min="5" max="5" width="15.57421875" style="0" customWidth="1"/>
    <col min="6" max="6" width="11.140625" style="0" customWidth="1"/>
  </cols>
  <sheetData>
    <row r="1" spans="1:5" ht="51.75" customHeight="1">
      <c r="A1" s="1"/>
      <c r="B1" s="2"/>
      <c r="C1" s="3"/>
      <c r="D1" s="3"/>
      <c r="E1" s="4"/>
    </row>
    <row r="2" spans="1:4" ht="15.75" customHeight="1">
      <c r="A2" s="5"/>
      <c r="B2" s="6" t="s">
        <v>161</v>
      </c>
      <c r="C2" s="7"/>
      <c r="D2" s="8"/>
    </row>
    <row r="3" spans="1:5" ht="37.5" customHeight="1">
      <c r="A3" s="9"/>
      <c r="B3" s="9"/>
      <c r="C3" s="144" t="s">
        <v>184</v>
      </c>
      <c r="D3" s="145"/>
      <c r="E3" s="11"/>
    </row>
    <row r="4" spans="1:6" ht="61.5" customHeight="1">
      <c r="A4" s="12" t="s">
        <v>2</v>
      </c>
      <c r="B4" s="13" t="s">
        <v>181</v>
      </c>
      <c r="C4" s="14">
        <v>1290786.38</v>
      </c>
      <c r="D4" s="14">
        <v>1290786.38</v>
      </c>
      <c r="E4" s="15"/>
      <c r="F4" t="s">
        <v>4</v>
      </c>
    </row>
    <row r="5" spans="1:5" ht="21" customHeight="1">
      <c r="A5" s="16"/>
      <c r="B5" s="17"/>
      <c r="C5" s="139" t="s">
        <v>1</v>
      </c>
      <c r="D5" s="18" t="s">
        <v>109</v>
      </c>
      <c r="E5" s="19"/>
    </row>
    <row r="6" spans="1:5" ht="42" customHeight="1">
      <c r="A6" s="12" t="s">
        <v>5</v>
      </c>
      <c r="B6" s="20" t="s">
        <v>6</v>
      </c>
      <c r="C6" s="14">
        <f>SUM(C7:C10)</f>
        <v>1888000</v>
      </c>
      <c r="D6" s="14"/>
      <c r="E6" s="21"/>
    </row>
    <row r="7" spans="1:5" ht="12.75">
      <c r="A7" s="9"/>
      <c r="B7" s="22" t="s">
        <v>7</v>
      </c>
      <c r="C7" s="23">
        <v>1800000</v>
      </c>
      <c r="D7" s="23"/>
      <c r="E7" s="24"/>
    </row>
    <row r="8" spans="1:5" ht="12.75">
      <c r="A8" s="9"/>
      <c r="B8" s="22" t="s">
        <v>8</v>
      </c>
      <c r="C8" s="23">
        <v>2000</v>
      </c>
      <c r="D8" s="23"/>
      <c r="E8" s="24"/>
    </row>
    <row r="9" spans="1:5" ht="12.75">
      <c r="A9" s="9"/>
      <c r="B9" s="22" t="s">
        <v>175</v>
      </c>
      <c r="C9" s="23">
        <v>76000</v>
      </c>
      <c r="D9" s="23"/>
      <c r="E9" s="24"/>
    </row>
    <row r="10" spans="1:5" ht="24">
      <c r="A10" s="9"/>
      <c r="B10" s="25" t="s">
        <v>10</v>
      </c>
      <c r="C10" s="23">
        <v>10000</v>
      </c>
      <c r="D10" s="23"/>
      <c r="E10" s="24"/>
    </row>
    <row r="11" spans="1:5" ht="42" customHeight="1">
      <c r="A11" s="12" t="s">
        <v>11</v>
      </c>
      <c r="B11" s="26" t="s">
        <v>12</v>
      </c>
      <c r="C11" s="14">
        <f>SUM(C12:C15)</f>
        <v>865000</v>
      </c>
      <c r="D11" s="14"/>
      <c r="E11" s="21"/>
    </row>
    <row r="12" spans="1:5" ht="12.75">
      <c r="A12" s="9"/>
      <c r="B12" s="22" t="s">
        <v>13</v>
      </c>
      <c r="C12" s="23">
        <v>2000</v>
      </c>
      <c r="D12" s="23"/>
      <c r="E12" s="24"/>
    </row>
    <row r="13" spans="1:5" ht="12.75">
      <c r="A13" s="9"/>
      <c r="B13" s="22" t="s">
        <v>14</v>
      </c>
      <c r="C13" s="23">
        <v>850000</v>
      </c>
      <c r="D13" s="23"/>
      <c r="E13" s="24"/>
    </row>
    <row r="14" spans="1:7" ht="12.75">
      <c r="A14" s="9"/>
      <c r="B14" s="22" t="s">
        <v>15</v>
      </c>
      <c r="C14" s="23">
        <v>10000</v>
      </c>
      <c r="D14" s="23"/>
      <c r="E14" s="24"/>
      <c r="G14" t="s">
        <v>4</v>
      </c>
    </row>
    <row r="15" spans="1:5" ht="12.75">
      <c r="A15" s="9"/>
      <c r="B15" s="22" t="s">
        <v>16</v>
      </c>
      <c r="C15" s="23">
        <v>3000</v>
      </c>
      <c r="D15" s="23"/>
      <c r="E15" s="24"/>
    </row>
    <row r="16" spans="1:5" ht="18">
      <c r="A16" s="137" t="s">
        <v>17</v>
      </c>
      <c r="B16" s="138" t="s">
        <v>18</v>
      </c>
      <c r="C16" s="100">
        <v>800000</v>
      </c>
      <c r="D16" s="23"/>
      <c r="E16" s="27"/>
    </row>
    <row r="17" spans="1:5" ht="18">
      <c r="A17" s="122" t="s">
        <v>171</v>
      </c>
      <c r="B17" s="99" t="s">
        <v>172</v>
      </c>
      <c r="C17" s="100">
        <v>230000</v>
      </c>
      <c r="D17" s="23"/>
      <c r="E17" s="27"/>
    </row>
    <row r="18" spans="1:5" ht="36">
      <c r="A18" s="9"/>
      <c r="B18" s="26" t="s">
        <v>173</v>
      </c>
      <c r="C18" s="14">
        <f>C4+C6+C11+C16+C17</f>
        <v>5073786.38</v>
      </c>
      <c r="D18" s="14"/>
      <c r="E18" s="21"/>
    </row>
    <row r="19" spans="1:5" ht="18">
      <c r="A19" s="9"/>
      <c r="B19" s="9"/>
      <c r="C19" s="28"/>
      <c r="D19" s="28"/>
      <c r="E19" s="29"/>
    </row>
    <row r="20" spans="1:7" ht="20.25">
      <c r="A20" s="9"/>
      <c r="B20" s="30" t="s">
        <v>20</v>
      </c>
      <c r="C20" s="28"/>
      <c r="D20" s="28"/>
      <c r="E20" s="29"/>
      <c r="G20" s="31" t="s">
        <v>4</v>
      </c>
    </row>
    <row r="21" spans="1:5" ht="64.5" customHeight="1">
      <c r="A21" s="32" t="s">
        <v>21</v>
      </c>
      <c r="B21" s="33" t="s">
        <v>22</v>
      </c>
      <c r="C21" s="14">
        <f>C22+C23+C24+C25+C30+C35</f>
        <v>1069000</v>
      </c>
      <c r="D21" s="14"/>
      <c r="E21" s="21"/>
    </row>
    <row r="22" spans="1:5" ht="15.75">
      <c r="A22" s="34" t="s">
        <v>23</v>
      </c>
      <c r="B22" s="35" t="s">
        <v>24</v>
      </c>
      <c r="C22" s="36">
        <v>545000</v>
      </c>
      <c r="D22" s="36"/>
      <c r="E22" s="37"/>
    </row>
    <row r="23" spans="1:5" ht="15.75">
      <c r="A23" s="34" t="s">
        <v>25</v>
      </c>
      <c r="B23" s="35" t="s">
        <v>26</v>
      </c>
      <c r="C23" s="36">
        <v>114000</v>
      </c>
      <c r="D23" s="36"/>
      <c r="E23" s="37"/>
    </row>
    <row r="24" spans="1:5" ht="15.75">
      <c r="A24" s="38" t="s">
        <v>27</v>
      </c>
      <c r="B24" s="35" t="s">
        <v>28</v>
      </c>
      <c r="C24" s="36">
        <v>86000</v>
      </c>
      <c r="D24" s="36"/>
      <c r="E24" s="37"/>
    </row>
    <row r="25" spans="1:5" ht="15.75">
      <c r="A25" s="38" t="s">
        <v>29</v>
      </c>
      <c r="B25" s="35" t="s">
        <v>30</v>
      </c>
      <c r="C25" s="36">
        <f>SUM(C26:C29)</f>
        <v>67000</v>
      </c>
      <c r="D25" s="36"/>
      <c r="E25" s="37"/>
    </row>
    <row r="26" spans="1:5" ht="12.75">
      <c r="A26" s="39"/>
      <c r="B26" s="22" t="s">
        <v>31</v>
      </c>
      <c r="C26" s="97">
        <v>20000</v>
      </c>
      <c r="D26" s="23"/>
      <c r="E26" s="24"/>
    </row>
    <row r="27" spans="1:5" ht="12.75">
      <c r="A27" s="39"/>
      <c r="B27" s="22" t="s">
        <v>32</v>
      </c>
      <c r="C27" s="23">
        <v>20000</v>
      </c>
      <c r="D27" s="23"/>
      <c r="E27" s="24"/>
    </row>
    <row r="28" spans="1:5" ht="12.75">
      <c r="A28" s="39"/>
      <c r="B28" s="22" t="s">
        <v>33</v>
      </c>
      <c r="C28" s="23">
        <v>10000</v>
      </c>
      <c r="D28" s="23"/>
      <c r="E28" s="24"/>
    </row>
    <row r="29" spans="1:5" ht="24">
      <c r="A29" s="39"/>
      <c r="B29" s="25" t="s">
        <v>34</v>
      </c>
      <c r="C29" s="40">
        <v>17000</v>
      </c>
      <c r="D29" s="40"/>
      <c r="E29" s="24"/>
    </row>
    <row r="30" spans="1:5" ht="15.75">
      <c r="A30" s="34" t="s">
        <v>35</v>
      </c>
      <c r="B30" s="35" t="s">
        <v>36</v>
      </c>
      <c r="C30" s="36">
        <f>SUM(C31:C34)</f>
        <v>95000</v>
      </c>
      <c r="D30" s="36"/>
      <c r="E30" s="37"/>
    </row>
    <row r="31" spans="1:5" ht="12.75">
      <c r="A31" s="9"/>
      <c r="B31" s="22" t="s">
        <v>37</v>
      </c>
      <c r="C31" s="23">
        <v>15000</v>
      </c>
      <c r="D31" s="23"/>
      <c r="E31" s="24"/>
    </row>
    <row r="32" spans="1:5" ht="12.75">
      <c r="A32" s="9"/>
      <c r="B32" s="22" t="s">
        <v>38</v>
      </c>
      <c r="C32" s="23">
        <v>10000</v>
      </c>
      <c r="D32" s="23"/>
      <c r="E32" s="24"/>
    </row>
    <row r="33" spans="1:5" ht="12.75">
      <c r="A33" s="9"/>
      <c r="B33" s="41" t="s">
        <v>112</v>
      </c>
      <c r="C33" s="23">
        <v>25000</v>
      </c>
      <c r="D33" s="23"/>
      <c r="E33" s="24"/>
    </row>
    <row r="34" spans="1:5" ht="12.75">
      <c r="A34" s="123"/>
      <c r="B34" s="96" t="s">
        <v>144</v>
      </c>
      <c r="C34" s="97">
        <v>45000</v>
      </c>
      <c r="D34" s="23"/>
      <c r="E34" s="24"/>
    </row>
    <row r="35" spans="1:5" ht="15.75">
      <c r="A35" s="34" t="s">
        <v>39</v>
      </c>
      <c r="B35" s="35" t="s">
        <v>40</v>
      </c>
      <c r="C35" s="36">
        <f>SUM(C36:C43)</f>
        <v>162000</v>
      </c>
      <c r="D35" s="36"/>
      <c r="E35" s="37"/>
    </row>
    <row r="36" spans="1:6" ht="24">
      <c r="A36" s="9"/>
      <c r="B36" s="25" t="s">
        <v>41</v>
      </c>
      <c r="C36" s="40">
        <v>35000</v>
      </c>
      <c r="D36" s="42"/>
      <c r="E36" s="24"/>
      <c r="F36" s="43"/>
    </row>
    <row r="37" spans="1:6" ht="12.75">
      <c r="A37" s="9"/>
      <c r="B37" s="44" t="s">
        <v>42</v>
      </c>
      <c r="C37" s="23">
        <v>24000</v>
      </c>
      <c r="D37" s="23"/>
      <c r="E37" s="24"/>
      <c r="F37" s="43"/>
    </row>
    <row r="38" spans="1:6" ht="12.75">
      <c r="A38" s="9"/>
      <c r="B38" s="44" t="s">
        <v>43</v>
      </c>
      <c r="C38" s="23">
        <v>10000</v>
      </c>
      <c r="D38" s="23"/>
      <c r="E38" s="24"/>
      <c r="F38" s="43"/>
    </row>
    <row r="39" spans="1:6" ht="12.75">
      <c r="A39" s="9"/>
      <c r="B39" s="44" t="s">
        <v>44</v>
      </c>
      <c r="C39" s="23">
        <v>5000</v>
      </c>
      <c r="D39" s="23"/>
      <c r="E39" s="24"/>
      <c r="F39" s="43"/>
    </row>
    <row r="40" spans="1:6" ht="36">
      <c r="A40" s="9"/>
      <c r="B40" s="45" t="s">
        <v>45</v>
      </c>
      <c r="C40" s="40">
        <v>5000</v>
      </c>
      <c r="D40" s="40"/>
      <c r="E40" s="24"/>
      <c r="F40" s="43"/>
    </row>
    <row r="41" spans="1:6" ht="12.75">
      <c r="A41" s="9"/>
      <c r="B41" s="44" t="s">
        <v>46</v>
      </c>
      <c r="C41" s="23">
        <v>18000</v>
      </c>
      <c r="D41" s="23"/>
      <c r="E41" s="24"/>
      <c r="F41" s="43"/>
    </row>
    <row r="42" spans="1:6" ht="24">
      <c r="A42" s="9"/>
      <c r="B42" s="45" t="s">
        <v>47</v>
      </c>
      <c r="C42" s="40">
        <v>55000</v>
      </c>
      <c r="D42" s="40"/>
      <c r="E42" s="24"/>
      <c r="F42" s="43"/>
    </row>
    <row r="43" spans="1:6" ht="12.75">
      <c r="A43" s="9"/>
      <c r="B43" s="45" t="s">
        <v>174</v>
      </c>
      <c r="C43" s="40">
        <v>10000</v>
      </c>
      <c r="D43" s="40"/>
      <c r="E43" s="24"/>
      <c r="F43" s="43"/>
    </row>
    <row r="44" spans="1:6" ht="24">
      <c r="A44" s="9"/>
      <c r="B44" s="45" t="s">
        <v>183</v>
      </c>
      <c r="C44" s="40"/>
      <c r="D44" s="40"/>
      <c r="E44" s="24"/>
      <c r="F44" s="43"/>
    </row>
    <row r="45" spans="1:5" ht="72" customHeight="1">
      <c r="A45" s="46" t="s">
        <v>48</v>
      </c>
      <c r="B45" s="47" t="s">
        <v>49</v>
      </c>
      <c r="C45" s="48">
        <f>C46+C47+C48+C49+C50+C51</f>
        <v>89000</v>
      </c>
      <c r="D45" s="48"/>
      <c r="E45" s="21"/>
    </row>
    <row r="46" spans="1:5" ht="24">
      <c r="A46" s="34" t="s">
        <v>23</v>
      </c>
      <c r="B46" s="25" t="s">
        <v>50</v>
      </c>
      <c r="C46" s="49">
        <v>15000</v>
      </c>
      <c r="D46" s="49"/>
      <c r="E46" s="24"/>
    </row>
    <row r="47" spans="1:5" ht="24">
      <c r="A47" s="34" t="s">
        <v>25</v>
      </c>
      <c r="B47" s="25" t="s">
        <v>51</v>
      </c>
      <c r="C47" s="49">
        <v>4000</v>
      </c>
      <c r="D47" s="23"/>
      <c r="E47" s="24"/>
    </row>
    <row r="48" spans="1:5" ht="24">
      <c r="A48" s="34" t="s">
        <v>27</v>
      </c>
      <c r="B48" s="25" t="s">
        <v>52</v>
      </c>
      <c r="C48" s="40">
        <v>5000</v>
      </c>
      <c r="D48" s="40"/>
      <c r="E48" s="24"/>
    </row>
    <row r="49" spans="1:5" ht="12.75">
      <c r="A49" s="34" t="s">
        <v>29</v>
      </c>
      <c r="B49" s="25" t="s">
        <v>121</v>
      </c>
      <c r="C49" s="49">
        <v>25000</v>
      </c>
      <c r="D49" s="23"/>
      <c r="E49" s="24"/>
    </row>
    <row r="50" spans="1:5" ht="12.75">
      <c r="A50" s="34" t="s">
        <v>54</v>
      </c>
      <c r="B50" s="25" t="s">
        <v>55</v>
      </c>
      <c r="C50" s="49">
        <v>35000</v>
      </c>
      <c r="D50" s="23"/>
      <c r="E50" s="24"/>
    </row>
    <row r="51" spans="1:5" ht="36">
      <c r="A51" s="34" t="s">
        <v>39</v>
      </c>
      <c r="B51" s="25" t="s">
        <v>162</v>
      </c>
      <c r="C51" s="49">
        <v>5000</v>
      </c>
      <c r="D51" s="40"/>
      <c r="E51" s="24"/>
    </row>
    <row r="52" spans="1:5" ht="69.75" customHeight="1">
      <c r="A52" s="46" t="s">
        <v>57</v>
      </c>
      <c r="B52" s="33" t="s">
        <v>58</v>
      </c>
      <c r="C52" s="48">
        <v>60000</v>
      </c>
      <c r="D52" s="14"/>
      <c r="E52" s="21"/>
    </row>
    <row r="53" spans="1:5" ht="94.5" customHeight="1">
      <c r="A53" s="32" t="s">
        <v>59</v>
      </c>
      <c r="B53" s="26" t="s">
        <v>179</v>
      </c>
      <c r="C53" s="48">
        <f>C54+C57+C58+C61+C62+C62+C63+C64+C66+C67+C70+C71+C72+C73</f>
        <v>612750</v>
      </c>
      <c r="D53" s="48"/>
      <c r="E53" s="21"/>
    </row>
    <row r="54" spans="1:6" ht="24">
      <c r="A54" s="50" t="s">
        <v>61</v>
      </c>
      <c r="B54" s="25" t="s">
        <v>167</v>
      </c>
      <c r="C54" s="124">
        <v>500000</v>
      </c>
      <c r="D54" s="49"/>
      <c r="E54" s="24"/>
      <c r="F54" s="51"/>
    </row>
    <row r="55" spans="1:6" ht="12.75">
      <c r="A55" s="50"/>
      <c r="B55" s="25" t="s">
        <v>164</v>
      </c>
      <c r="C55" s="49">
        <v>2000</v>
      </c>
      <c r="D55" s="49"/>
      <c r="E55" s="24"/>
      <c r="F55" s="51"/>
    </row>
    <row r="56" spans="1:6" ht="12.75">
      <c r="A56" s="50"/>
      <c r="B56" s="25" t="s">
        <v>166</v>
      </c>
      <c r="C56" s="49">
        <v>498000</v>
      </c>
      <c r="D56" s="49"/>
      <c r="E56" s="24"/>
      <c r="F56" s="51"/>
    </row>
    <row r="57" spans="1:5" ht="12.75">
      <c r="A57" s="50" t="s">
        <v>63</v>
      </c>
      <c r="B57" s="25" t="s">
        <v>64</v>
      </c>
      <c r="C57" s="49">
        <v>2000</v>
      </c>
      <c r="D57" s="23"/>
      <c r="E57" s="24"/>
    </row>
    <row r="58" spans="1:5" ht="12.75">
      <c r="A58" s="50" t="s">
        <v>65</v>
      </c>
      <c r="B58" s="25" t="s">
        <v>163</v>
      </c>
      <c r="C58" s="124">
        <v>50000</v>
      </c>
      <c r="D58" s="23"/>
      <c r="E58" s="24"/>
    </row>
    <row r="59" spans="1:5" ht="12.75">
      <c r="A59" s="50"/>
      <c r="B59" s="25" t="s">
        <v>164</v>
      </c>
      <c r="C59" s="49">
        <v>1000</v>
      </c>
      <c r="D59" s="23"/>
      <c r="E59" s="24"/>
    </row>
    <row r="60" spans="1:5" ht="12.75">
      <c r="A60" s="50"/>
      <c r="B60" s="25" t="s">
        <v>165</v>
      </c>
      <c r="C60" s="49">
        <v>49000</v>
      </c>
      <c r="D60" s="23"/>
      <c r="E60" s="24"/>
    </row>
    <row r="61" spans="1:5" ht="12.75">
      <c r="A61" s="50" t="s">
        <v>67</v>
      </c>
      <c r="B61" s="25" t="s">
        <v>68</v>
      </c>
      <c r="C61" s="49">
        <v>250</v>
      </c>
      <c r="D61" s="23"/>
      <c r="E61" s="24"/>
    </row>
    <row r="62" spans="1:5" ht="12.75">
      <c r="A62" s="50" t="s">
        <v>35</v>
      </c>
      <c r="B62" s="25" t="s">
        <v>69</v>
      </c>
      <c r="C62" s="49">
        <v>1000</v>
      </c>
      <c r="D62" s="23"/>
      <c r="E62" s="24"/>
    </row>
    <row r="63" spans="1:5" ht="24">
      <c r="A63" s="50" t="s">
        <v>70</v>
      </c>
      <c r="B63" s="25" t="s">
        <v>71</v>
      </c>
      <c r="C63" s="40">
        <v>1000</v>
      </c>
      <c r="D63" s="40"/>
      <c r="E63" s="24"/>
    </row>
    <row r="64" spans="1:5" ht="36">
      <c r="A64" s="52" t="s">
        <v>72</v>
      </c>
      <c r="B64" s="25" t="s">
        <v>73</v>
      </c>
      <c r="C64" s="40">
        <v>2500</v>
      </c>
      <c r="D64" s="40"/>
      <c r="E64" s="24"/>
    </row>
    <row r="65" spans="1:5" ht="12.75">
      <c r="A65" s="50" t="s">
        <v>74</v>
      </c>
      <c r="B65" s="22" t="s">
        <v>75</v>
      </c>
      <c r="C65" s="23">
        <v>1000</v>
      </c>
      <c r="D65" s="23"/>
      <c r="E65" s="24"/>
    </row>
    <row r="66" spans="1:5" ht="24">
      <c r="A66" s="50" t="s">
        <v>76</v>
      </c>
      <c r="B66" s="25" t="s">
        <v>77</v>
      </c>
      <c r="C66" s="40">
        <v>1000</v>
      </c>
      <c r="D66" s="40"/>
      <c r="E66" s="24"/>
    </row>
    <row r="67" spans="1:5" ht="12.75">
      <c r="A67" s="50">
        <v>10</v>
      </c>
      <c r="B67" s="22" t="s">
        <v>168</v>
      </c>
      <c r="C67" s="125">
        <v>50000</v>
      </c>
      <c r="D67" s="23"/>
      <c r="E67" s="24"/>
    </row>
    <row r="68" spans="1:5" ht="12.75">
      <c r="A68" s="50"/>
      <c r="B68" s="22" t="s">
        <v>164</v>
      </c>
      <c r="C68" s="23">
        <v>500</v>
      </c>
      <c r="D68" s="23"/>
      <c r="E68" s="24"/>
    </row>
    <row r="69" spans="1:5" ht="12.75">
      <c r="A69" s="50"/>
      <c r="B69" s="22" t="s">
        <v>169</v>
      </c>
      <c r="C69" s="23">
        <v>49500</v>
      </c>
      <c r="D69" s="23"/>
      <c r="E69" s="24"/>
    </row>
    <row r="70" spans="1:5" ht="12.75">
      <c r="A70" s="50">
        <v>11</v>
      </c>
      <c r="B70" s="22" t="s">
        <v>79</v>
      </c>
      <c r="C70" s="23">
        <v>1000</v>
      </c>
      <c r="D70" s="23"/>
      <c r="E70" s="24"/>
    </row>
    <row r="71" spans="1:5" ht="12.75">
      <c r="A71" s="50">
        <v>12</v>
      </c>
      <c r="B71" s="22" t="s">
        <v>80</v>
      </c>
      <c r="C71" s="23">
        <v>1000</v>
      </c>
      <c r="D71" s="23"/>
      <c r="E71" s="24"/>
    </row>
    <row r="72" spans="1:5" ht="12.75">
      <c r="A72" s="53">
        <v>13</v>
      </c>
      <c r="B72" s="22" t="s">
        <v>81</v>
      </c>
      <c r="C72" s="23">
        <v>1000</v>
      </c>
      <c r="D72" s="54"/>
      <c r="E72" s="24"/>
    </row>
    <row r="73" spans="1:5" ht="12.75">
      <c r="A73" s="53">
        <v>14</v>
      </c>
      <c r="B73" s="22" t="s">
        <v>182</v>
      </c>
      <c r="C73" s="23">
        <v>1000</v>
      </c>
      <c r="D73" s="54"/>
      <c r="E73" s="24"/>
    </row>
    <row r="74" spans="1:5" s="58" customFormat="1" ht="25.5">
      <c r="A74" s="55" t="s">
        <v>82</v>
      </c>
      <c r="B74" s="56" t="s">
        <v>83</v>
      </c>
      <c r="C74" s="57">
        <v>2000</v>
      </c>
      <c r="D74" s="57"/>
      <c r="E74" s="37"/>
    </row>
    <row r="75" spans="1:5" s="58" customFormat="1" ht="25.5">
      <c r="A75" s="32" t="s">
        <v>84</v>
      </c>
      <c r="B75" s="56" t="s">
        <v>85</v>
      </c>
      <c r="C75" s="57">
        <v>90000</v>
      </c>
      <c r="D75" s="57"/>
      <c r="E75" s="37"/>
    </row>
    <row r="76" spans="1:5" s="58" customFormat="1" ht="25.5">
      <c r="A76" s="32" t="s">
        <v>86</v>
      </c>
      <c r="B76" s="56" t="s">
        <v>87</v>
      </c>
      <c r="C76" s="57">
        <v>10000</v>
      </c>
      <c r="D76" s="57"/>
      <c r="E76" s="37"/>
    </row>
    <row r="77" spans="1:5" s="58" customFormat="1" ht="25.5">
      <c r="A77" s="32" t="s">
        <v>88</v>
      </c>
      <c r="B77" s="56" t="s">
        <v>89</v>
      </c>
      <c r="C77" s="57">
        <v>850000</v>
      </c>
      <c r="D77" s="57"/>
      <c r="E77" s="37"/>
    </row>
    <row r="78" spans="1:5" s="58" customFormat="1" ht="38.25">
      <c r="A78" s="32" t="s">
        <v>2</v>
      </c>
      <c r="B78" s="56" t="s">
        <v>90</v>
      </c>
      <c r="C78" s="59">
        <f>SUM(C79:C82)</f>
        <v>179000</v>
      </c>
      <c r="D78" s="59"/>
      <c r="E78" s="37"/>
    </row>
    <row r="79" spans="1:5" ht="51">
      <c r="A79" s="60" t="s">
        <v>23</v>
      </c>
      <c r="B79" s="61" t="s">
        <v>91</v>
      </c>
      <c r="C79" s="40">
        <v>125000</v>
      </c>
      <c r="D79" s="40"/>
      <c r="E79" s="24"/>
    </row>
    <row r="80" spans="1:5" ht="25.5">
      <c r="A80" s="60" t="s">
        <v>63</v>
      </c>
      <c r="B80" s="62" t="s">
        <v>92</v>
      </c>
      <c r="C80" s="40">
        <v>30000</v>
      </c>
      <c r="D80" s="40"/>
      <c r="E80" s="24"/>
    </row>
    <row r="81" spans="1:5" ht="12.75">
      <c r="A81" s="60" t="s">
        <v>27</v>
      </c>
      <c r="B81" s="63" t="s">
        <v>93</v>
      </c>
      <c r="C81" s="23">
        <v>20000</v>
      </c>
      <c r="D81" s="23"/>
      <c r="E81" s="24"/>
    </row>
    <row r="82" spans="1:5" ht="43.5" customHeight="1">
      <c r="A82" s="60" t="s">
        <v>67</v>
      </c>
      <c r="B82" s="61" t="s">
        <v>94</v>
      </c>
      <c r="C82" s="40">
        <v>4000</v>
      </c>
      <c r="D82" s="40"/>
      <c r="E82" s="24"/>
    </row>
    <row r="83" spans="1:5" ht="25.5">
      <c r="A83" s="55" t="s">
        <v>95</v>
      </c>
      <c r="B83" s="64" t="s">
        <v>96</v>
      </c>
      <c r="C83" s="57">
        <v>2000</v>
      </c>
      <c r="D83" s="65"/>
      <c r="E83" s="66"/>
    </row>
    <row r="84" spans="1:5" s="128" customFormat="1" ht="25.5">
      <c r="A84" s="55" t="s">
        <v>97</v>
      </c>
      <c r="B84" s="98" t="s">
        <v>98</v>
      </c>
      <c r="C84" s="59">
        <v>162000</v>
      </c>
      <c r="D84" s="126"/>
      <c r="E84" s="127"/>
    </row>
    <row r="85" spans="1:6" s="128" customFormat="1" ht="25.5">
      <c r="A85" s="55" t="s">
        <v>100</v>
      </c>
      <c r="B85" s="134" t="s">
        <v>101</v>
      </c>
      <c r="C85" s="136">
        <v>1439000</v>
      </c>
      <c r="D85" s="130"/>
      <c r="E85" s="131"/>
      <c r="F85" s="132"/>
    </row>
    <row r="86" spans="1:6" s="128" customFormat="1" ht="25.5">
      <c r="A86" s="55" t="s">
        <v>103</v>
      </c>
      <c r="B86" s="134" t="s">
        <v>178</v>
      </c>
      <c r="C86" s="129">
        <v>400000</v>
      </c>
      <c r="D86" s="130"/>
      <c r="E86" s="131"/>
      <c r="F86" s="132"/>
    </row>
    <row r="87" spans="1:5" ht="54">
      <c r="A87" s="9"/>
      <c r="B87" s="135" t="s">
        <v>177</v>
      </c>
      <c r="C87" s="133">
        <f>C21+C45+C52+C53+C74+C75+C76+C77+C78+C83+C84+C85+C86</f>
        <v>4964750</v>
      </c>
      <c r="D87" s="48"/>
      <c r="E87" s="21"/>
    </row>
    <row r="88" spans="1:5" ht="66" customHeight="1">
      <c r="A88" s="55" t="s">
        <v>176</v>
      </c>
      <c r="B88" s="26" t="s">
        <v>104</v>
      </c>
      <c r="C88" s="48">
        <f>C89-C87</f>
        <v>109036.37999999989</v>
      </c>
      <c r="D88" s="48"/>
      <c r="E88" s="21"/>
    </row>
    <row r="89" spans="1:5" ht="72">
      <c r="A89" s="67"/>
      <c r="B89" s="26" t="s">
        <v>105</v>
      </c>
      <c r="C89" s="48">
        <f>C4+C6+C11+C16+C17</f>
        <v>5073786.38</v>
      </c>
      <c r="D89" s="48"/>
      <c r="E89" s="21"/>
    </row>
    <row r="90" spans="1:5" ht="28.5" customHeight="1">
      <c r="A90" s="48"/>
      <c r="B90" s="48"/>
      <c r="C90" s="48"/>
      <c r="D90" s="48"/>
      <c r="E90" s="48"/>
    </row>
    <row r="91" spans="1:2" ht="30" customHeight="1">
      <c r="A91" s="69" t="s">
        <v>106</v>
      </c>
      <c r="B91" s="70" t="s">
        <v>180</v>
      </c>
    </row>
  </sheetData>
  <sheetProtection selectLockedCells="1" selectUnlockedCells="1"/>
  <mergeCells count="1">
    <mergeCell ref="C3:D3"/>
  </mergeCells>
  <printOptions/>
  <pageMargins left="0.39375" right="0.39375" top="0.39375" bottom="0.39375" header="0.5118055555555555" footer="0.511805555555555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C70">
      <selection activeCell="A16" sqref="A16:C16"/>
    </sheetView>
  </sheetViews>
  <sheetFormatPr defaultColWidth="9.140625" defaultRowHeight="12.75"/>
  <cols>
    <col min="1" max="1" width="4.8515625" style="0" customWidth="1"/>
    <col min="2" max="2" width="28.28125" style="0" customWidth="1"/>
    <col min="3" max="3" width="23.7109375" style="0" customWidth="1"/>
    <col min="4" max="4" width="22.00390625" style="0" customWidth="1"/>
    <col min="5" max="5" width="15.57421875" style="0" customWidth="1"/>
    <col min="6" max="6" width="11.140625" style="0" customWidth="1"/>
  </cols>
  <sheetData>
    <row r="1" spans="1:5" ht="51.75" customHeight="1">
      <c r="A1" s="1"/>
      <c r="B1" s="2"/>
      <c r="C1" s="3"/>
      <c r="D1" s="3"/>
      <c r="E1" s="4"/>
    </row>
    <row r="2" spans="1:4" ht="15.75" customHeight="1">
      <c r="A2" s="5"/>
      <c r="B2" s="6" t="s">
        <v>0</v>
      </c>
      <c r="C2" s="7"/>
      <c r="D2" s="8"/>
    </row>
    <row r="3" spans="1:5" ht="37.5" customHeight="1">
      <c r="A3" s="9"/>
      <c r="B3" s="9"/>
      <c r="C3" s="10" t="s">
        <v>1</v>
      </c>
      <c r="D3" s="10"/>
      <c r="E3" s="11"/>
    </row>
    <row r="4" spans="1:6" ht="61.5" customHeight="1">
      <c r="A4" s="12" t="s">
        <v>2</v>
      </c>
      <c r="B4" s="13" t="s">
        <v>3</v>
      </c>
      <c r="C4" s="14">
        <v>2265524.59</v>
      </c>
      <c r="D4" s="14"/>
      <c r="E4" s="15"/>
      <c r="F4" t="s">
        <v>4</v>
      </c>
    </row>
    <row r="5" spans="1:5" ht="21" customHeight="1">
      <c r="A5" s="16"/>
      <c r="B5" s="17"/>
      <c r="C5" s="18"/>
      <c r="D5" s="18"/>
      <c r="E5" s="19"/>
    </row>
    <row r="6" spans="1:5" ht="42" customHeight="1">
      <c r="A6" s="12" t="s">
        <v>5</v>
      </c>
      <c r="B6" s="20" t="s">
        <v>6</v>
      </c>
      <c r="C6" s="14">
        <f>SUM(C7:C10)</f>
        <v>1935000</v>
      </c>
      <c r="D6" s="14"/>
      <c r="E6" s="21"/>
    </row>
    <row r="7" spans="1:5" ht="12.75">
      <c r="A7" s="9"/>
      <c r="B7" s="22" t="s">
        <v>7</v>
      </c>
      <c r="C7" s="23">
        <v>1800000</v>
      </c>
      <c r="D7" s="23"/>
      <c r="E7" s="24"/>
    </row>
    <row r="8" spans="1:5" ht="12.75">
      <c r="A8" s="9"/>
      <c r="B8" s="22" t="s">
        <v>8</v>
      </c>
      <c r="C8" s="23">
        <v>45000</v>
      </c>
      <c r="D8" s="23"/>
      <c r="E8" s="24"/>
    </row>
    <row r="9" spans="1:5" ht="12.75">
      <c r="A9" s="9"/>
      <c r="B9" s="22" t="s">
        <v>9</v>
      </c>
      <c r="C9" s="23">
        <v>80000</v>
      </c>
      <c r="D9" s="23"/>
      <c r="E9" s="24"/>
    </row>
    <row r="10" spans="1:5" ht="24">
      <c r="A10" s="9"/>
      <c r="B10" s="25" t="s">
        <v>10</v>
      </c>
      <c r="C10" s="23">
        <v>10000</v>
      </c>
      <c r="D10" s="23"/>
      <c r="E10" s="24"/>
    </row>
    <row r="11" spans="1:5" ht="42" customHeight="1">
      <c r="A11" s="12" t="s">
        <v>11</v>
      </c>
      <c r="B11" s="26" t="s">
        <v>12</v>
      </c>
      <c r="C11" s="14">
        <f>SUM(C12:C15)</f>
        <v>715000</v>
      </c>
      <c r="D11" s="14"/>
      <c r="E11" s="21"/>
    </row>
    <row r="12" spans="1:5" ht="12.75">
      <c r="A12" s="9"/>
      <c r="B12" s="22" t="s">
        <v>13</v>
      </c>
      <c r="C12" s="23">
        <v>2000</v>
      </c>
      <c r="D12" s="23"/>
      <c r="E12" s="24"/>
    </row>
    <row r="13" spans="1:5" ht="12.75">
      <c r="A13" s="9"/>
      <c r="B13" s="22" t="s">
        <v>14</v>
      </c>
      <c r="C13" s="23">
        <v>700000</v>
      </c>
      <c r="D13" s="23"/>
      <c r="E13" s="24"/>
    </row>
    <row r="14" spans="1:7" ht="12.75">
      <c r="A14" s="9"/>
      <c r="B14" s="22" t="s">
        <v>15</v>
      </c>
      <c r="C14" s="23">
        <v>10000</v>
      </c>
      <c r="D14" s="23"/>
      <c r="E14" s="24"/>
      <c r="G14" t="s">
        <v>4</v>
      </c>
    </row>
    <row r="15" spans="1:5" ht="12.75">
      <c r="A15" s="9"/>
      <c r="B15" s="22" t="s">
        <v>16</v>
      </c>
      <c r="C15" s="23">
        <v>3000</v>
      </c>
      <c r="D15" s="23"/>
      <c r="E15" s="24"/>
    </row>
    <row r="16" spans="1:5" ht="18">
      <c r="A16" s="89" t="s">
        <v>17</v>
      </c>
      <c r="B16" s="90" t="s">
        <v>18</v>
      </c>
      <c r="C16" s="91">
        <v>800000</v>
      </c>
      <c r="D16" s="23"/>
      <c r="E16" s="27"/>
    </row>
    <row r="17" spans="1:5" ht="36">
      <c r="A17" s="9"/>
      <c r="B17" s="26" t="s">
        <v>19</v>
      </c>
      <c r="C17" s="14">
        <f>C4+C6+C11+C16</f>
        <v>5715524.59</v>
      </c>
      <c r="D17" s="14"/>
      <c r="E17" s="21"/>
    </row>
    <row r="18" spans="1:5" ht="18">
      <c r="A18" s="9"/>
      <c r="B18" s="9"/>
      <c r="C18" s="28"/>
      <c r="D18" s="28"/>
      <c r="E18" s="29"/>
    </row>
    <row r="19" spans="1:7" ht="20.25">
      <c r="A19" s="9"/>
      <c r="B19" s="30" t="s">
        <v>20</v>
      </c>
      <c r="C19" s="28"/>
      <c r="D19" s="28"/>
      <c r="E19" s="29"/>
      <c r="G19" s="31" t="s">
        <v>4</v>
      </c>
    </row>
    <row r="20" spans="1:5" ht="64.5" customHeight="1">
      <c r="A20" s="32" t="s">
        <v>21</v>
      </c>
      <c r="B20" s="33" t="s">
        <v>22</v>
      </c>
      <c r="C20" s="14">
        <f>C21+C22+C23+C24+C29+C34</f>
        <v>1017200</v>
      </c>
      <c r="D20" s="14"/>
      <c r="E20" s="21"/>
    </row>
    <row r="21" spans="1:5" ht="15.75">
      <c r="A21" s="34" t="s">
        <v>23</v>
      </c>
      <c r="B21" s="35" t="s">
        <v>24</v>
      </c>
      <c r="C21" s="36">
        <v>545000</v>
      </c>
      <c r="D21" s="36"/>
      <c r="E21" s="37"/>
    </row>
    <row r="22" spans="1:5" ht="15.75">
      <c r="A22" s="34" t="s">
        <v>25</v>
      </c>
      <c r="B22" s="35" t="s">
        <v>26</v>
      </c>
      <c r="C22" s="36">
        <v>114000</v>
      </c>
      <c r="D22" s="36"/>
      <c r="E22" s="37"/>
    </row>
    <row r="23" spans="1:5" ht="15.75">
      <c r="A23" s="38" t="s">
        <v>27</v>
      </c>
      <c r="B23" s="35" t="s">
        <v>28</v>
      </c>
      <c r="C23" s="36">
        <v>86000</v>
      </c>
      <c r="D23" s="36"/>
      <c r="E23" s="37"/>
    </row>
    <row r="24" spans="1:5" ht="15.75">
      <c r="A24" s="38" t="s">
        <v>29</v>
      </c>
      <c r="B24" s="35" t="s">
        <v>30</v>
      </c>
      <c r="C24" s="36">
        <f>SUM(C25:C28)</f>
        <v>67000</v>
      </c>
      <c r="D24" s="36"/>
      <c r="E24" s="37"/>
    </row>
    <row r="25" spans="1:5" ht="12.75">
      <c r="A25" s="39"/>
      <c r="B25" s="22" t="s">
        <v>31</v>
      </c>
      <c r="C25" s="23">
        <v>20000</v>
      </c>
      <c r="D25" s="23"/>
      <c r="E25" s="24"/>
    </row>
    <row r="26" spans="1:5" ht="12.75">
      <c r="A26" s="39"/>
      <c r="B26" s="22" t="s">
        <v>32</v>
      </c>
      <c r="C26" s="23">
        <v>20000</v>
      </c>
      <c r="D26" s="23"/>
      <c r="E26" s="24"/>
    </row>
    <row r="27" spans="1:5" ht="12.75">
      <c r="A27" s="39"/>
      <c r="B27" s="22" t="s">
        <v>33</v>
      </c>
      <c r="C27" s="23">
        <v>10000</v>
      </c>
      <c r="D27" s="23"/>
      <c r="E27" s="24"/>
    </row>
    <row r="28" spans="1:5" ht="24">
      <c r="A28" s="39"/>
      <c r="B28" s="25" t="s">
        <v>34</v>
      </c>
      <c r="C28" s="40">
        <v>17000</v>
      </c>
      <c r="D28" s="40"/>
      <c r="E28" s="24"/>
    </row>
    <row r="29" spans="1:5" ht="15.75">
      <c r="A29" s="34" t="s">
        <v>35</v>
      </c>
      <c r="B29" s="35" t="s">
        <v>36</v>
      </c>
      <c r="C29" s="36">
        <f>SUM(C30:C33)</f>
        <v>64200</v>
      </c>
      <c r="D29" s="36"/>
      <c r="E29" s="37"/>
    </row>
    <row r="30" spans="1:5" ht="12.75">
      <c r="A30" s="9"/>
      <c r="B30" s="22" t="s">
        <v>37</v>
      </c>
      <c r="C30" s="23">
        <v>15000</v>
      </c>
      <c r="D30" s="23"/>
      <c r="E30" s="24"/>
    </row>
    <row r="31" spans="1:5" ht="12.75">
      <c r="A31" s="9"/>
      <c r="B31" s="22" t="s">
        <v>38</v>
      </c>
      <c r="C31" s="23">
        <v>10000</v>
      </c>
      <c r="D31" s="23"/>
      <c r="E31" s="24"/>
    </row>
    <row r="32" spans="1:5" ht="12.75">
      <c r="A32" s="9"/>
      <c r="B32" s="41" t="s">
        <v>112</v>
      </c>
      <c r="C32" s="23">
        <v>20000</v>
      </c>
      <c r="D32" s="23"/>
      <c r="E32" s="24"/>
    </row>
    <row r="33" spans="1:6" ht="12.75">
      <c r="A33" s="86"/>
      <c r="B33" s="87" t="s">
        <v>144</v>
      </c>
      <c r="C33" s="88">
        <v>19200</v>
      </c>
      <c r="D33" s="23"/>
      <c r="E33" s="24"/>
      <c r="F33" t="s">
        <v>145</v>
      </c>
    </row>
    <row r="34" spans="1:5" ht="15.75">
      <c r="A34" s="34" t="s">
        <v>39</v>
      </c>
      <c r="B34" s="35" t="s">
        <v>40</v>
      </c>
      <c r="C34" s="36">
        <f>SUM(C35:C41)</f>
        <v>141000</v>
      </c>
      <c r="D34" s="36"/>
      <c r="E34" s="37"/>
    </row>
    <row r="35" spans="1:6" ht="24">
      <c r="A35" s="9"/>
      <c r="B35" s="25" t="s">
        <v>41</v>
      </c>
      <c r="C35" s="40">
        <v>25000</v>
      </c>
      <c r="D35" s="42"/>
      <c r="E35" s="24"/>
      <c r="F35" s="43"/>
    </row>
    <row r="36" spans="1:6" ht="12.75">
      <c r="A36" s="9"/>
      <c r="B36" s="44" t="s">
        <v>42</v>
      </c>
      <c r="C36" s="23">
        <v>18000</v>
      </c>
      <c r="D36" s="23"/>
      <c r="E36" s="24"/>
      <c r="F36" s="43"/>
    </row>
    <row r="37" spans="1:6" ht="12.75">
      <c r="A37" s="9"/>
      <c r="B37" s="44" t="s">
        <v>43</v>
      </c>
      <c r="C37" s="23">
        <v>10000</v>
      </c>
      <c r="D37" s="23"/>
      <c r="E37" s="24"/>
      <c r="F37" s="43"/>
    </row>
    <row r="38" spans="1:6" ht="12.75">
      <c r="A38" s="9"/>
      <c r="B38" s="44" t="s">
        <v>44</v>
      </c>
      <c r="C38" s="23">
        <v>10000</v>
      </c>
      <c r="D38" s="23"/>
      <c r="E38" s="24"/>
      <c r="F38" s="43"/>
    </row>
    <row r="39" spans="1:6" ht="36">
      <c r="A39" s="9"/>
      <c r="B39" s="45" t="s">
        <v>45</v>
      </c>
      <c r="C39" s="40">
        <v>10000</v>
      </c>
      <c r="D39" s="40"/>
      <c r="E39" s="24"/>
      <c r="F39" s="43"/>
    </row>
    <row r="40" spans="1:6" ht="12.75">
      <c r="A40" s="9"/>
      <c r="B40" s="44" t="s">
        <v>46</v>
      </c>
      <c r="C40" s="23">
        <v>18000</v>
      </c>
      <c r="D40" s="23"/>
      <c r="E40" s="24"/>
      <c r="F40" s="43"/>
    </row>
    <row r="41" spans="1:6" ht="24">
      <c r="A41" s="9"/>
      <c r="B41" s="45" t="s">
        <v>47</v>
      </c>
      <c r="C41" s="40">
        <v>50000</v>
      </c>
      <c r="D41" s="40"/>
      <c r="E41" s="24"/>
      <c r="F41" s="43"/>
    </row>
    <row r="42" spans="1:5" ht="72" customHeight="1">
      <c r="A42" s="46" t="s">
        <v>48</v>
      </c>
      <c r="B42" s="47" t="s">
        <v>49</v>
      </c>
      <c r="C42" s="48">
        <f>C43+C44+C45+C46+C47+C48</f>
        <v>90000</v>
      </c>
      <c r="D42" s="48"/>
      <c r="E42" s="21"/>
    </row>
    <row r="43" spans="1:5" ht="24">
      <c r="A43" s="34" t="s">
        <v>23</v>
      </c>
      <c r="B43" s="25" t="s">
        <v>50</v>
      </c>
      <c r="C43" s="49">
        <v>26000</v>
      </c>
      <c r="D43" s="49"/>
      <c r="E43" s="24"/>
    </row>
    <row r="44" spans="1:5" ht="24">
      <c r="A44" s="34" t="s">
        <v>25</v>
      </c>
      <c r="B44" s="25" t="s">
        <v>51</v>
      </c>
      <c r="C44" s="49">
        <v>4000</v>
      </c>
      <c r="D44" s="23"/>
      <c r="E44" s="24"/>
    </row>
    <row r="45" spans="1:5" ht="24">
      <c r="A45" s="34" t="s">
        <v>27</v>
      </c>
      <c r="B45" s="25" t="s">
        <v>52</v>
      </c>
      <c r="C45" s="40">
        <v>5000</v>
      </c>
      <c r="D45" s="40"/>
      <c r="E45" s="24"/>
    </row>
    <row r="46" spans="1:5" ht="12.75">
      <c r="A46" s="34" t="s">
        <v>29</v>
      </c>
      <c r="B46" s="25" t="s">
        <v>53</v>
      </c>
      <c r="C46" s="49">
        <v>15000</v>
      </c>
      <c r="D46" s="23"/>
      <c r="E46" s="24"/>
    </row>
    <row r="47" spans="1:5" ht="12.75">
      <c r="A47" s="34" t="s">
        <v>54</v>
      </c>
      <c r="B47" s="25" t="s">
        <v>55</v>
      </c>
      <c r="C47" s="49">
        <v>35000</v>
      </c>
      <c r="D47" s="23"/>
      <c r="E47" s="24"/>
    </row>
    <row r="48" spans="1:5" ht="24">
      <c r="A48" s="34" t="s">
        <v>39</v>
      </c>
      <c r="B48" s="25" t="s">
        <v>56</v>
      </c>
      <c r="C48" s="49">
        <v>5000</v>
      </c>
      <c r="D48" s="40"/>
      <c r="E48" s="24"/>
    </row>
    <row r="49" spans="1:5" ht="69.75" customHeight="1">
      <c r="A49" s="46" t="s">
        <v>57</v>
      </c>
      <c r="B49" s="33" t="s">
        <v>58</v>
      </c>
      <c r="C49" s="48">
        <v>10000</v>
      </c>
      <c r="D49" s="14"/>
      <c r="E49" s="21"/>
    </row>
    <row r="50" spans="1:5" ht="94.5" customHeight="1">
      <c r="A50" s="32" t="s">
        <v>59</v>
      </c>
      <c r="B50" s="26" t="s">
        <v>60</v>
      </c>
      <c r="C50" s="48">
        <f>SUM(C51:C63)</f>
        <v>754000</v>
      </c>
      <c r="D50" s="48"/>
      <c r="E50" s="21"/>
    </row>
    <row r="51" spans="1:6" ht="24">
      <c r="A51" s="50" t="s">
        <v>61</v>
      </c>
      <c r="B51" s="25" t="s">
        <v>62</v>
      </c>
      <c r="C51" s="49">
        <v>600000</v>
      </c>
      <c r="D51" s="49"/>
      <c r="E51" s="24"/>
      <c r="F51" s="51"/>
    </row>
    <row r="52" spans="1:5" ht="12.75">
      <c r="A52" s="50" t="s">
        <v>63</v>
      </c>
      <c r="B52" s="25" t="s">
        <v>64</v>
      </c>
      <c r="C52" s="49">
        <v>3500</v>
      </c>
      <c r="D52" s="23"/>
      <c r="E52" s="24"/>
    </row>
    <row r="53" spans="1:5" ht="12.75">
      <c r="A53" s="50" t="s">
        <v>65</v>
      </c>
      <c r="B53" s="25" t="s">
        <v>66</v>
      </c>
      <c r="C53" s="49">
        <v>50000</v>
      </c>
      <c r="D53" s="23"/>
      <c r="E53" s="24"/>
    </row>
    <row r="54" spans="1:5" ht="12.75">
      <c r="A54" s="50" t="s">
        <v>67</v>
      </c>
      <c r="B54" s="25" t="s">
        <v>68</v>
      </c>
      <c r="C54" s="49">
        <v>1000</v>
      </c>
      <c r="D54" s="23"/>
      <c r="E54" s="24"/>
    </row>
    <row r="55" spans="1:5" ht="12.75">
      <c r="A55" s="50" t="s">
        <v>35</v>
      </c>
      <c r="B55" s="25" t="s">
        <v>69</v>
      </c>
      <c r="C55" s="49">
        <v>2000</v>
      </c>
      <c r="D55" s="23"/>
      <c r="E55" s="24"/>
    </row>
    <row r="56" spans="1:5" ht="24">
      <c r="A56" s="50" t="s">
        <v>70</v>
      </c>
      <c r="B56" s="25" t="s">
        <v>71</v>
      </c>
      <c r="C56" s="40">
        <v>2500</v>
      </c>
      <c r="D56" s="40"/>
      <c r="E56" s="24"/>
    </row>
    <row r="57" spans="1:5" ht="36">
      <c r="A57" s="52" t="s">
        <v>72</v>
      </c>
      <c r="B57" s="25" t="s">
        <v>73</v>
      </c>
      <c r="C57" s="40">
        <v>5000</v>
      </c>
      <c r="D57" s="40"/>
      <c r="E57" s="24"/>
    </row>
    <row r="58" spans="1:5" ht="12.75">
      <c r="A58" s="50" t="s">
        <v>74</v>
      </c>
      <c r="B58" s="22" t="s">
        <v>75</v>
      </c>
      <c r="C58" s="23">
        <v>2000</v>
      </c>
      <c r="D58" s="23"/>
      <c r="E58" s="24"/>
    </row>
    <row r="59" spans="1:5" ht="24">
      <c r="A59" s="50" t="s">
        <v>76</v>
      </c>
      <c r="B59" s="25" t="s">
        <v>77</v>
      </c>
      <c r="C59" s="40">
        <v>22000</v>
      </c>
      <c r="D59" s="40"/>
      <c r="E59" s="24"/>
    </row>
    <row r="60" spans="1:5" ht="12.75">
      <c r="A60" s="50">
        <v>10</v>
      </c>
      <c r="B60" s="22" t="s">
        <v>78</v>
      </c>
      <c r="C60" s="23">
        <v>60000</v>
      </c>
      <c r="D60" s="23"/>
      <c r="E60" s="24"/>
    </row>
    <row r="61" spans="1:5" ht="12.75">
      <c r="A61" s="50">
        <v>11</v>
      </c>
      <c r="B61" s="22" t="s">
        <v>79</v>
      </c>
      <c r="C61" s="23">
        <v>2000</v>
      </c>
      <c r="D61" s="23"/>
      <c r="E61" s="24"/>
    </row>
    <row r="62" spans="1:5" ht="12.75">
      <c r="A62" s="50">
        <v>12</v>
      </c>
      <c r="B62" s="22" t="s">
        <v>80</v>
      </c>
      <c r="C62" s="23">
        <v>2000</v>
      </c>
      <c r="D62" s="23"/>
      <c r="E62" s="24"/>
    </row>
    <row r="63" spans="1:5" ht="12.75">
      <c r="A63" s="53">
        <v>13</v>
      </c>
      <c r="B63" s="22" t="s">
        <v>81</v>
      </c>
      <c r="C63" s="23">
        <v>2000</v>
      </c>
      <c r="D63" s="54"/>
      <c r="E63" s="24"/>
    </row>
    <row r="64" spans="1:5" s="58" customFormat="1" ht="25.5">
      <c r="A64" s="55" t="s">
        <v>82</v>
      </c>
      <c r="B64" s="56" t="s">
        <v>83</v>
      </c>
      <c r="C64" s="57">
        <v>5000</v>
      </c>
      <c r="D64" s="57"/>
      <c r="E64" s="37"/>
    </row>
    <row r="65" spans="1:5" s="58" customFormat="1" ht="25.5">
      <c r="A65" s="32" t="s">
        <v>84</v>
      </c>
      <c r="B65" s="56" t="s">
        <v>85</v>
      </c>
      <c r="C65" s="57">
        <v>90000</v>
      </c>
      <c r="D65" s="57"/>
      <c r="E65" s="37"/>
    </row>
    <row r="66" spans="1:5" s="58" customFormat="1" ht="25.5">
      <c r="A66" s="32" t="s">
        <v>86</v>
      </c>
      <c r="B66" s="56" t="s">
        <v>87</v>
      </c>
      <c r="C66" s="57">
        <v>10000</v>
      </c>
      <c r="D66" s="57"/>
      <c r="E66" s="37"/>
    </row>
    <row r="67" spans="1:5" s="58" customFormat="1" ht="25.5">
      <c r="A67" s="32" t="s">
        <v>88</v>
      </c>
      <c r="B67" s="56" t="s">
        <v>89</v>
      </c>
      <c r="C67" s="57">
        <v>700000</v>
      </c>
      <c r="D67" s="57"/>
      <c r="E67" s="37"/>
    </row>
    <row r="68" spans="1:5" s="58" customFormat="1" ht="38.25">
      <c r="A68" s="32" t="s">
        <v>2</v>
      </c>
      <c r="B68" s="56" t="s">
        <v>90</v>
      </c>
      <c r="C68" s="59">
        <f>SUM(C69:C72)</f>
        <v>192000</v>
      </c>
      <c r="D68" s="59"/>
      <c r="E68" s="37"/>
    </row>
    <row r="69" spans="1:5" ht="51">
      <c r="A69" s="60" t="s">
        <v>23</v>
      </c>
      <c r="B69" s="61" t="s">
        <v>91</v>
      </c>
      <c r="C69" s="40">
        <v>115000</v>
      </c>
      <c r="D69" s="40"/>
      <c r="E69" s="24"/>
    </row>
    <row r="70" spans="1:5" ht="25.5">
      <c r="A70" s="60" t="s">
        <v>63</v>
      </c>
      <c r="B70" s="62" t="s">
        <v>92</v>
      </c>
      <c r="C70" s="40">
        <v>43000</v>
      </c>
      <c r="D70" s="40"/>
      <c r="E70" s="24"/>
    </row>
    <row r="71" spans="1:5" ht="12.75">
      <c r="A71" s="60" t="s">
        <v>27</v>
      </c>
      <c r="B71" s="63" t="s">
        <v>93</v>
      </c>
      <c r="C71" s="23">
        <v>30000</v>
      </c>
      <c r="D71" s="23"/>
      <c r="E71" s="24"/>
    </row>
    <row r="72" spans="1:5" ht="43.5" customHeight="1">
      <c r="A72" s="60" t="s">
        <v>67</v>
      </c>
      <c r="B72" s="61" t="s">
        <v>94</v>
      </c>
      <c r="C72" s="40">
        <v>4000</v>
      </c>
      <c r="D72" s="40"/>
      <c r="E72" s="24"/>
    </row>
    <row r="73" spans="1:5" ht="25.5">
      <c r="A73" s="55" t="s">
        <v>95</v>
      </c>
      <c r="B73" s="64" t="s">
        <v>96</v>
      </c>
      <c r="C73" s="57">
        <v>8550</v>
      </c>
      <c r="D73" s="65"/>
      <c r="E73" s="66"/>
    </row>
    <row r="74" spans="1:6" ht="25.5">
      <c r="A74" s="92" t="s">
        <v>97</v>
      </c>
      <c r="B74" s="93" t="s">
        <v>98</v>
      </c>
      <c r="C74" s="94">
        <v>84000</v>
      </c>
      <c r="D74" s="65"/>
      <c r="E74" s="66"/>
      <c r="F74" t="s">
        <v>99</v>
      </c>
    </row>
    <row r="75" spans="1:6" ht="25.5">
      <c r="A75" s="92" t="s">
        <v>100</v>
      </c>
      <c r="B75" s="93" t="s">
        <v>101</v>
      </c>
      <c r="C75" s="95">
        <v>2692400</v>
      </c>
      <c r="D75" s="40"/>
      <c r="E75" s="24"/>
      <c r="F75" s="51" t="s">
        <v>143</v>
      </c>
    </row>
    <row r="76" spans="1:5" ht="54">
      <c r="A76" s="9"/>
      <c r="B76" s="26" t="s">
        <v>102</v>
      </c>
      <c r="C76" s="48">
        <f>C20+C42+C49+C50+C64+C65+C66+C67+C68+C73+C74+C75</f>
        <v>5653150</v>
      </c>
      <c r="D76" s="48"/>
      <c r="E76" s="21"/>
    </row>
    <row r="77" spans="1:5" ht="66" customHeight="1">
      <c r="A77" s="55" t="s">
        <v>103</v>
      </c>
      <c r="B77" s="26" t="s">
        <v>104</v>
      </c>
      <c r="C77" s="48">
        <f>C78-C76</f>
        <v>62374.58999999985</v>
      </c>
      <c r="D77" s="48"/>
      <c r="E77" s="21"/>
    </row>
    <row r="78" spans="1:5" ht="72">
      <c r="A78" s="67"/>
      <c r="B78" s="26" t="s">
        <v>105</v>
      </c>
      <c r="C78" s="48">
        <f>C4+C6+C11+C16</f>
        <v>5715524.59</v>
      </c>
      <c r="D78" s="48"/>
      <c r="E78" s="21"/>
    </row>
    <row r="79" spans="1:4" ht="28.5" customHeight="1">
      <c r="A79" s="68" t="s">
        <v>4</v>
      </c>
      <c r="C79" s="48"/>
      <c r="D79" s="31"/>
    </row>
    <row r="80" spans="1:2" ht="30" customHeight="1">
      <c r="A80" s="69" t="s">
        <v>106</v>
      </c>
      <c r="B80" s="70" t="s">
        <v>146</v>
      </c>
    </row>
  </sheetData>
  <sheetProtection selectLockedCells="1" selectUnlockedCells="1"/>
  <printOptions/>
  <pageMargins left="0.39375" right="0.39375" top="0.39375" bottom="0.39375" header="0.5118055555555555" footer="0.511805555555555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E66" sqref="E66"/>
    </sheetView>
  </sheetViews>
  <sheetFormatPr defaultColWidth="9.140625" defaultRowHeight="12.75"/>
  <cols>
    <col min="1" max="1" width="4.8515625" style="0" customWidth="1"/>
    <col min="2" max="2" width="28.28125" style="0" customWidth="1"/>
    <col min="3" max="3" width="23.7109375" style="0" customWidth="1"/>
    <col min="4" max="4" width="22.00390625" style="0" customWidth="1"/>
    <col min="5" max="5" width="15.57421875" style="0" customWidth="1"/>
  </cols>
  <sheetData>
    <row r="1" spans="1:5" ht="51.75" customHeight="1">
      <c r="A1" s="1"/>
      <c r="B1" s="2"/>
      <c r="C1" s="3"/>
      <c r="D1" s="3" t="s">
        <v>4</v>
      </c>
      <c r="E1" s="4" t="s">
        <v>107</v>
      </c>
    </row>
    <row r="2" spans="1:4" ht="15.75" customHeight="1">
      <c r="A2" s="5"/>
      <c r="B2" s="6" t="s">
        <v>108</v>
      </c>
      <c r="C2" s="7"/>
      <c r="D2" s="8"/>
    </row>
    <row r="3" spans="1:5" ht="37.5" customHeight="1">
      <c r="A3" s="9"/>
      <c r="B3" s="9"/>
      <c r="C3" s="10" t="s">
        <v>1</v>
      </c>
      <c r="D3" s="10" t="s">
        <v>109</v>
      </c>
      <c r="E3" s="11" t="s">
        <v>110</v>
      </c>
    </row>
    <row r="4" spans="1:6" ht="61.5" customHeight="1">
      <c r="A4" s="12" t="s">
        <v>2</v>
      </c>
      <c r="B4" s="13" t="s">
        <v>3</v>
      </c>
      <c r="C4" s="14">
        <v>2265524.59</v>
      </c>
      <c r="D4" s="14" t="s">
        <v>4</v>
      </c>
      <c r="E4" s="15" t="s">
        <v>4</v>
      </c>
      <c r="F4" t="s">
        <v>4</v>
      </c>
    </row>
    <row r="5" spans="1:5" ht="21" customHeight="1">
      <c r="A5" s="16"/>
      <c r="B5" s="17"/>
      <c r="C5" s="18"/>
      <c r="D5" s="18"/>
      <c r="E5" s="19"/>
    </row>
    <row r="6" spans="1:5" ht="42" customHeight="1">
      <c r="A6" s="12" t="s">
        <v>5</v>
      </c>
      <c r="B6" s="20" t="s">
        <v>6</v>
      </c>
      <c r="C6" s="14">
        <f>SUM(C7:C10)</f>
        <v>1935000</v>
      </c>
      <c r="D6" s="14">
        <f>SUM(D7:D10)</f>
        <v>507067.08</v>
      </c>
      <c r="E6" s="21">
        <f aca="true" t="shared" si="0" ref="E6:E16">(D6/C6)*100%</f>
        <v>0.2620501705426357</v>
      </c>
    </row>
    <row r="7" spans="1:5" ht="12.75">
      <c r="A7" s="9"/>
      <c r="B7" s="22" t="s">
        <v>7</v>
      </c>
      <c r="C7" s="23">
        <v>1800000</v>
      </c>
      <c r="D7" s="23">
        <v>486516.15</v>
      </c>
      <c r="E7" s="24">
        <f t="shared" si="0"/>
        <v>0.27028675</v>
      </c>
    </row>
    <row r="8" spans="1:5" ht="12.75">
      <c r="A8" s="9"/>
      <c r="B8" s="22" t="s">
        <v>8</v>
      </c>
      <c r="C8" s="23">
        <v>45000</v>
      </c>
      <c r="D8" s="23">
        <v>18215.43</v>
      </c>
      <c r="E8" s="24">
        <f t="shared" si="0"/>
        <v>0.40478733333333333</v>
      </c>
    </row>
    <row r="9" spans="1:5" ht="12.75">
      <c r="A9" s="9"/>
      <c r="B9" s="22" t="s">
        <v>9</v>
      </c>
      <c r="C9" s="23">
        <v>80000</v>
      </c>
      <c r="D9" s="23"/>
      <c r="E9" s="24">
        <f t="shared" si="0"/>
        <v>0</v>
      </c>
    </row>
    <row r="10" spans="1:5" ht="24">
      <c r="A10" s="9"/>
      <c r="B10" s="25" t="s">
        <v>10</v>
      </c>
      <c r="C10" s="23">
        <v>10000</v>
      </c>
      <c r="D10" s="23">
        <v>2335.5</v>
      </c>
      <c r="E10" s="24">
        <f t="shared" si="0"/>
        <v>0.23355</v>
      </c>
    </row>
    <row r="11" spans="1:5" ht="42" customHeight="1">
      <c r="A11" s="12" t="s">
        <v>11</v>
      </c>
      <c r="B11" s="26" t="s">
        <v>12</v>
      </c>
      <c r="C11" s="14">
        <f>SUM(C12:C15)</f>
        <v>715000</v>
      </c>
      <c r="D11" s="14">
        <f>SUM(D12:D15)</f>
        <v>295610.72</v>
      </c>
      <c r="E11" s="21">
        <f t="shared" si="0"/>
        <v>0.4134415664335664</v>
      </c>
    </row>
    <row r="12" spans="1:5" ht="12.75">
      <c r="A12" s="9"/>
      <c r="B12" s="22" t="s">
        <v>13</v>
      </c>
      <c r="C12" s="23">
        <v>2000</v>
      </c>
      <c r="D12" s="23"/>
      <c r="E12" s="24">
        <f t="shared" si="0"/>
        <v>0</v>
      </c>
    </row>
    <row r="13" spans="1:5" ht="12.75">
      <c r="A13" s="9"/>
      <c r="B13" s="22" t="s">
        <v>14</v>
      </c>
      <c r="C13" s="23">
        <v>700000</v>
      </c>
      <c r="D13" s="23">
        <v>292960.72</v>
      </c>
      <c r="E13" s="24">
        <f t="shared" si="0"/>
        <v>0.41851531428571426</v>
      </c>
    </row>
    <row r="14" spans="1:7" ht="12.75">
      <c r="A14" s="9"/>
      <c r="B14" s="22" t="s">
        <v>15</v>
      </c>
      <c r="C14" s="23">
        <v>10000</v>
      </c>
      <c r="D14" s="23">
        <v>2250</v>
      </c>
      <c r="E14" s="24">
        <f t="shared" si="0"/>
        <v>0.225</v>
      </c>
      <c r="G14" t="s">
        <v>4</v>
      </c>
    </row>
    <row r="15" spans="1:5" ht="12.75">
      <c r="A15" s="9"/>
      <c r="B15" s="22" t="s">
        <v>16</v>
      </c>
      <c r="C15" s="23">
        <v>3000</v>
      </c>
      <c r="D15" s="23">
        <v>400</v>
      </c>
      <c r="E15" s="24">
        <f t="shared" si="0"/>
        <v>0.13333333333333333</v>
      </c>
    </row>
    <row r="16" spans="1:5" ht="36">
      <c r="A16" s="9"/>
      <c r="B16" s="26" t="s">
        <v>111</v>
      </c>
      <c r="C16" s="14">
        <f>C4+C6+C11</f>
        <v>4915524.59</v>
      </c>
      <c r="D16" s="14">
        <f>D6+D11</f>
        <v>802677.8</v>
      </c>
      <c r="E16" s="21">
        <f t="shared" si="0"/>
        <v>0.16329443283285458</v>
      </c>
    </row>
    <row r="17" spans="1:5" ht="18">
      <c r="A17" s="9"/>
      <c r="B17" s="9"/>
      <c r="C17" s="28"/>
      <c r="D17" s="28"/>
      <c r="E17" s="29"/>
    </row>
    <row r="18" spans="1:7" ht="20.25">
      <c r="A18" s="9"/>
      <c r="B18" s="30" t="s">
        <v>20</v>
      </c>
      <c r="C18" s="28"/>
      <c r="D18" s="28"/>
      <c r="E18" s="29"/>
      <c r="G18" s="31" t="s">
        <v>4</v>
      </c>
    </row>
    <row r="19" spans="1:5" ht="64.5" customHeight="1">
      <c r="A19" s="32" t="s">
        <v>21</v>
      </c>
      <c r="B19" s="33" t="s">
        <v>22</v>
      </c>
      <c r="C19" s="14">
        <f>C20+C21+C22+C23+C28+C32</f>
        <v>998000</v>
      </c>
      <c r="D19" s="14">
        <f>D20+D21+D22+D23+D28+D32</f>
        <v>210335.55000000002</v>
      </c>
      <c r="E19" s="21">
        <f aca="true" t="shared" si="1" ref="E19:E70">(D19/C19)*100%</f>
        <v>0.21075706412825654</v>
      </c>
    </row>
    <row r="20" spans="1:5" ht="15.75">
      <c r="A20" s="34" t="s">
        <v>23</v>
      </c>
      <c r="B20" s="35" t="s">
        <v>24</v>
      </c>
      <c r="C20" s="36">
        <v>545000</v>
      </c>
      <c r="D20" s="36">
        <v>125519.11</v>
      </c>
      <c r="E20" s="37">
        <f>(D20/C20)*100%</f>
        <v>0.23031029357798166</v>
      </c>
    </row>
    <row r="21" spans="1:5" ht="15.75">
      <c r="A21" s="34" t="s">
        <v>25</v>
      </c>
      <c r="B21" s="35" t="s">
        <v>26</v>
      </c>
      <c r="C21" s="36">
        <v>114000</v>
      </c>
      <c r="D21" s="36">
        <v>24867.89</v>
      </c>
      <c r="E21" s="37">
        <f t="shared" si="1"/>
        <v>0.21813938596491228</v>
      </c>
    </row>
    <row r="22" spans="1:5" ht="15.75">
      <c r="A22" s="38" t="s">
        <v>27</v>
      </c>
      <c r="B22" s="35" t="s">
        <v>28</v>
      </c>
      <c r="C22" s="36">
        <v>86000</v>
      </c>
      <c r="D22" s="36">
        <v>19028</v>
      </c>
      <c r="E22" s="37">
        <f t="shared" si="1"/>
        <v>0.22125581395348837</v>
      </c>
    </row>
    <row r="23" spans="1:5" ht="15.75">
      <c r="A23" s="38" t="s">
        <v>29</v>
      </c>
      <c r="B23" s="35" t="s">
        <v>30</v>
      </c>
      <c r="C23" s="36">
        <f>SUM(C24:C27)</f>
        <v>67000</v>
      </c>
      <c r="D23" s="36">
        <f>SUM(D24:D27)</f>
        <v>10826.630000000001</v>
      </c>
      <c r="E23" s="37">
        <f t="shared" si="1"/>
        <v>0.16159149253731345</v>
      </c>
    </row>
    <row r="24" spans="1:5" ht="12.75">
      <c r="A24" s="39"/>
      <c r="B24" s="22" t="s">
        <v>31</v>
      </c>
      <c r="C24" s="23">
        <v>20000</v>
      </c>
      <c r="D24" s="23">
        <v>1856.2</v>
      </c>
      <c r="E24" s="24">
        <f t="shared" si="1"/>
        <v>0.09281</v>
      </c>
    </row>
    <row r="25" spans="1:5" ht="12.75">
      <c r="A25" s="39"/>
      <c r="B25" s="22" t="s">
        <v>32</v>
      </c>
      <c r="C25" s="23">
        <v>20000</v>
      </c>
      <c r="D25" s="23">
        <v>3652.35</v>
      </c>
      <c r="E25" s="24">
        <f t="shared" si="1"/>
        <v>0.1826175</v>
      </c>
    </row>
    <row r="26" spans="1:5" ht="12.75">
      <c r="A26" s="39"/>
      <c r="B26" s="22" t="s">
        <v>33</v>
      </c>
      <c r="C26" s="23">
        <v>10000</v>
      </c>
      <c r="D26" s="23">
        <v>1850.49</v>
      </c>
      <c r="E26" s="24">
        <f t="shared" si="1"/>
        <v>0.185049</v>
      </c>
    </row>
    <row r="27" spans="1:5" ht="24">
      <c r="A27" s="39"/>
      <c r="B27" s="25" t="s">
        <v>34</v>
      </c>
      <c r="C27" s="40">
        <v>17000</v>
      </c>
      <c r="D27" s="40">
        <v>3467.59</v>
      </c>
      <c r="E27" s="24">
        <f t="shared" si="1"/>
        <v>0.20397588235294117</v>
      </c>
    </row>
    <row r="28" spans="1:5" ht="15.75">
      <c r="A28" s="34" t="s">
        <v>35</v>
      </c>
      <c r="B28" s="35" t="s">
        <v>36</v>
      </c>
      <c r="C28" s="36">
        <f>SUM(C29:C31)</f>
        <v>45000</v>
      </c>
      <c r="D28" s="36">
        <f>SUM(D29:D31)</f>
        <v>4932.849999999999</v>
      </c>
      <c r="E28" s="37">
        <f t="shared" si="1"/>
        <v>0.10961888888888888</v>
      </c>
    </row>
    <row r="29" spans="1:5" ht="12.75">
      <c r="A29" s="9"/>
      <c r="B29" s="22" t="s">
        <v>37</v>
      </c>
      <c r="C29" s="23">
        <v>15000</v>
      </c>
      <c r="D29" s="23">
        <v>426.2</v>
      </c>
      <c r="E29" s="24">
        <f t="shared" si="1"/>
        <v>0.028413333333333332</v>
      </c>
    </row>
    <row r="30" spans="1:5" ht="12.75">
      <c r="A30" s="9"/>
      <c r="B30" s="22" t="s">
        <v>38</v>
      </c>
      <c r="C30" s="23">
        <v>10000</v>
      </c>
      <c r="D30" s="23"/>
      <c r="E30" s="24">
        <f t="shared" si="1"/>
        <v>0</v>
      </c>
    </row>
    <row r="31" spans="1:5" ht="12.75">
      <c r="A31" s="9"/>
      <c r="B31" s="22" t="s">
        <v>112</v>
      </c>
      <c r="C31" s="23">
        <v>20000</v>
      </c>
      <c r="D31" s="23">
        <v>4506.65</v>
      </c>
      <c r="E31" s="24">
        <f t="shared" si="1"/>
        <v>0.2253325</v>
      </c>
    </row>
    <row r="32" spans="1:5" ht="15.75">
      <c r="A32" s="34" t="s">
        <v>39</v>
      </c>
      <c r="B32" s="35" t="s">
        <v>40</v>
      </c>
      <c r="C32" s="36">
        <f>SUM(C33:C39)</f>
        <v>141000</v>
      </c>
      <c r="D32" s="36">
        <f>SUM(D33:D39)</f>
        <v>25161.07</v>
      </c>
      <c r="E32" s="37">
        <f t="shared" si="1"/>
        <v>0.178447304964539</v>
      </c>
    </row>
    <row r="33" spans="1:6" ht="24">
      <c r="A33" s="9"/>
      <c r="B33" s="25" t="s">
        <v>41</v>
      </c>
      <c r="C33" s="40">
        <v>25000</v>
      </c>
      <c r="D33" s="42">
        <v>3931.15</v>
      </c>
      <c r="E33" s="24">
        <f t="shared" si="1"/>
        <v>0.157246</v>
      </c>
      <c r="F33" s="43"/>
    </row>
    <row r="34" spans="1:6" ht="12.75">
      <c r="A34" s="9"/>
      <c r="B34" s="44" t="s">
        <v>42</v>
      </c>
      <c r="C34" s="23">
        <v>18000</v>
      </c>
      <c r="D34" s="23">
        <v>2134.82</v>
      </c>
      <c r="E34" s="24">
        <f t="shared" si="1"/>
        <v>0.11860111111111112</v>
      </c>
      <c r="F34" s="43"/>
    </row>
    <row r="35" spans="1:6" ht="12.75">
      <c r="A35" s="9"/>
      <c r="B35" s="44" t="s">
        <v>43</v>
      </c>
      <c r="C35" s="23">
        <v>10000</v>
      </c>
      <c r="D35" s="23">
        <v>1207.33</v>
      </c>
      <c r="E35" s="24">
        <f t="shared" si="1"/>
        <v>0.120733</v>
      </c>
      <c r="F35" s="43"/>
    </row>
    <row r="36" spans="1:6" ht="12.75">
      <c r="A36" s="9"/>
      <c r="B36" s="44" t="s">
        <v>44</v>
      </c>
      <c r="C36" s="23">
        <v>10000</v>
      </c>
      <c r="D36" s="23">
        <v>722.47</v>
      </c>
      <c r="E36" s="24">
        <f t="shared" si="1"/>
        <v>0.072247</v>
      </c>
      <c r="F36" s="43"/>
    </row>
    <row r="37" spans="1:6" ht="36">
      <c r="A37" s="9"/>
      <c r="B37" s="45" t="s">
        <v>45</v>
      </c>
      <c r="C37" s="40">
        <v>10000</v>
      </c>
      <c r="D37" s="40">
        <v>1624.98</v>
      </c>
      <c r="E37" s="24">
        <f t="shared" si="1"/>
        <v>0.162498</v>
      </c>
      <c r="F37" s="43"/>
    </row>
    <row r="38" spans="1:6" ht="12.75">
      <c r="A38" s="9"/>
      <c r="B38" s="44" t="s">
        <v>46</v>
      </c>
      <c r="C38" s="23">
        <v>18000</v>
      </c>
      <c r="D38" s="23">
        <v>2590</v>
      </c>
      <c r="E38" s="24">
        <f t="shared" si="1"/>
        <v>0.1438888888888889</v>
      </c>
      <c r="F38" s="43"/>
    </row>
    <row r="39" spans="1:6" ht="24">
      <c r="A39" s="9"/>
      <c r="B39" s="45" t="s">
        <v>47</v>
      </c>
      <c r="C39" s="40">
        <v>50000</v>
      </c>
      <c r="D39" s="40">
        <v>12950.32</v>
      </c>
      <c r="E39" s="24">
        <f t="shared" si="1"/>
        <v>0.25900639999999997</v>
      </c>
      <c r="F39" s="43"/>
    </row>
    <row r="40" spans="1:5" ht="72" customHeight="1">
      <c r="A40" s="46" t="s">
        <v>48</v>
      </c>
      <c r="B40" s="47" t="s">
        <v>49</v>
      </c>
      <c r="C40" s="48">
        <f>C41+C42+C43+C44+C45+C46</f>
        <v>90000</v>
      </c>
      <c r="D40" s="48">
        <f>SUM(D41:D46)</f>
        <v>18984.29</v>
      </c>
      <c r="E40" s="21">
        <f t="shared" si="1"/>
        <v>0.21093655555555557</v>
      </c>
    </row>
    <row r="41" spans="1:5" ht="24">
      <c r="A41" s="34" t="s">
        <v>23</v>
      </c>
      <c r="B41" s="25" t="s">
        <v>50</v>
      </c>
      <c r="C41" s="49">
        <v>26000</v>
      </c>
      <c r="D41" s="49">
        <v>7764.09</v>
      </c>
      <c r="E41" s="24">
        <f t="shared" si="1"/>
        <v>0.29861884615384615</v>
      </c>
    </row>
    <row r="42" spans="1:5" ht="24">
      <c r="A42" s="34" t="s">
        <v>25</v>
      </c>
      <c r="B42" s="25" t="s">
        <v>51</v>
      </c>
      <c r="C42" s="49">
        <v>4000</v>
      </c>
      <c r="D42" s="23">
        <v>1171</v>
      </c>
      <c r="E42" s="24">
        <f t="shared" si="1"/>
        <v>0.29275</v>
      </c>
    </row>
    <row r="43" spans="1:5" ht="24">
      <c r="A43" s="34" t="s">
        <v>27</v>
      </c>
      <c r="B43" s="25" t="s">
        <v>52</v>
      </c>
      <c r="C43" s="40">
        <v>5000</v>
      </c>
      <c r="D43" s="40">
        <v>720</v>
      </c>
      <c r="E43" s="24">
        <f t="shared" si="1"/>
        <v>0.144</v>
      </c>
    </row>
    <row r="44" spans="1:5" ht="12.75">
      <c r="A44" s="34" t="s">
        <v>29</v>
      </c>
      <c r="B44" s="25" t="s">
        <v>53</v>
      </c>
      <c r="C44" s="49">
        <v>15000</v>
      </c>
      <c r="D44" s="23">
        <v>9329.2</v>
      </c>
      <c r="E44" s="24">
        <f t="shared" si="1"/>
        <v>0.6219466666666668</v>
      </c>
    </row>
    <row r="45" spans="1:5" ht="12.75">
      <c r="A45" s="34" t="s">
        <v>54</v>
      </c>
      <c r="B45" s="25" t="s">
        <v>55</v>
      </c>
      <c r="C45" s="49">
        <v>35000</v>
      </c>
      <c r="D45" s="23"/>
      <c r="E45" s="24">
        <f t="shared" si="1"/>
        <v>0</v>
      </c>
    </row>
    <row r="46" spans="1:5" ht="24">
      <c r="A46" s="34" t="s">
        <v>39</v>
      </c>
      <c r="B46" s="25" t="s">
        <v>56</v>
      </c>
      <c r="C46" s="49">
        <v>5000</v>
      </c>
      <c r="D46" s="40"/>
      <c r="E46" s="24">
        <f t="shared" si="1"/>
        <v>0</v>
      </c>
    </row>
    <row r="47" spans="1:5" ht="69.75" customHeight="1">
      <c r="A47" s="46" t="s">
        <v>57</v>
      </c>
      <c r="B47" s="33" t="s">
        <v>58</v>
      </c>
      <c r="C47" s="48">
        <v>10000</v>
      </c>
      <c r="D47" s="14">
        <v>4716.47</v>
      </c>
      <c r="E47" s="21">
        <f t="shared" si="1"/>
        <v>0.47164700000000004</v>
      </c>
    </row>
    <row r="48" spans="1:5" ht="94.5" customHeight="1">
      <c r="A48" s="32" t="s">
        <v>59</v>
      </c>
      <c r="B48" s="26" t="s">
        <v>60</v>
      </c>
      <c r="C48" s="48">
        <f>SUM(C49:C61)</f>
        <v>754000</v>
      </c>
      <c r="D48" s="48">
        <f>SUM(D49:D61)</f>
        <v>57673.14</v>
      </c>
      <c r="E48" s="21">
        <f t="shared" si="1"/>
        <v>0.07648957559681697</v>
      </c>
    </row>
    <row r="49" spans="1:6" ht="24">
      <c r="A49" s="50" t="s">
        <v>61</v>
      </c>
      <c r="B49" s="25" t="s">
        <v>62</v>
      </c>
      <c r="C49" s="49">
        <v>600000</v>
      </c>
      <c r="D49" s="49">
        <v>40426.51</v>
      </c>
      <c r="E49" s="24">
        <f t="shared" si="1"/>
        <v>0.06737751666666666</v>
      </c>
      <c r="F49" s="51"/>
    </row>
    <row r="50" spans="1:5" ht="12.75">
      <c r="A50" s="50" t="s">
        <v>63</v>
      </c>
      <c r="B50" s="25" t="s">
        <v>64</v>
      </c>
      <c r="C50" s="49">
        <v>3500</v>
      </c>
      <c r="D50" s="23">
        <v>321.52</v>
      </c>
      <c r="E50" s="24">
        <f t="shared" si="1"/>
        <v>0.09186285714285713</v>
      </c>
    </row>
    <row r="51" spans="1:5" ht="12.75">
      <c r="A51" s="50" t="s">
        <v>65</v>
      </c>
      <c r="B51" s="25" t="s">
        <v>66</v>
      </c>
      <c r="C51" s="49">
        <v>50000</v>
      </c>
      <c r="D51" s="23">
        <v>4799.79</v>
      </c>
      <c r="E51" s="24">
        <f t="shared" si="1"/>
        <v>0.0959958</v>
      </c>
    </row>
    <row r="52" spans="1:5" ht="12.75">
      <c r="A52" s="50" t="s">
        <v>67</v>
      </c>
      <c r="B52" s="25" t="s">
        <v>68</v>
      </c>
      <c r="C52" s="49">
        <v>1000</v>
      </c>
      <c r="D52" s="23">
        <v>136.82</v>
      </c>
      <c r="E52" s="24">
        <f t="shared" si="1"/>
        <v>0.13682</v>
      </c>
    </row>
    <row r="53" spans="1:5" ht="12.75">
      <c r="A53" s="50" t="s">
        <v>35</v>
      </c>
      <c r="B53" s="25" t="s">
        <v>69</v>
      </c>
      <c r="C53" s="49">
        <v>2000</v>
      </c>
      <c r="D53" s="23">
        <v>190.82</v>
      </c>
      <c r="E53" s="24">
        <f t="shared" si="1"/>
        <v>0.09541</v>
      </c>
    </row>
    <row r="54" spans="1:5" ht="24">
      <c r="A54" s="50" t="s">
        <v>70</v>
      </c>
      <c r="B54" s="25" t="s">
        <v>71</v>
      </c>
      <c r="C54" s="40">
        <v>2500</v>
      </c>
      <c r="D54" s="40">
        <v>136.92</v>
      </c>
      <c r="E54" s="24">
        <f t="shared" si="1"/>
        <v>0.054768</v>
      </c>
    </row>
    <row r="55" spans="1:5" ht="36">
      <c r="A55" s="52" t="s">
        <v>72</v>
      </c>
      <c r="B55" s="25" t="s">
        <v>73</v>
      </c>
      <c r="C55" s="40">
        <v>5000</v>
      </c>
      <c r="D55" s="40">
        <v>557.75</v>
      </c>
      <c r="E55" s="24">
        <f t="shared" si="1"/>
        <v>0.11155</v>
      </c>
    </row>
    <row r="56" spans="1:5" ht="12.75">
      <c r="A56" s="50" t="s">
        <v>74</v>
      </c>
      <c r="B56" s="22" t="s">
        <v>75</v>
      </c>
      <c r="C56" s="23">
        <v>2000</v>
      </c>
      <c r="D56" s="23">
        <v>153.22</v>
      </c>
      <c r="E56" s="24">
        <f t="shared" si="1"/>
        <v>0.07661</v>
      </c>
    </row>
    <row r="57" spans="1:5" ht="24">
      <c r="A57" s="50" t="s">
        <v>76</v>
      </c>
      <c r="B57" s="25" t="s">
        <v>77</v>
      </c>
      <c r="C57" s="40">
        <v>22000</v>
      </c>
      <c r="D57" s="40">
        <v>247.77</v>
      </c>
      <c r="E57" s="24">
        <f t="shared" si="1"/>
        <v>0.011262272727272728</v>
      </c>
    </row>
    <row r="58" spans="1:5" ht="12.75">
      <c r="A58" s="50">
        <v>10</v>
      </c>
      <c r="B58" s="22" t="s">
        <v>78</v>
      </c>
      <c r="C58" s="23">
        <v>60000</v>
      </c>
      <c r="D58" s="23">
        <v>10117.91</v>
      </c>
      <c r="E58" s="24">
        <f t="shared" si="1"/>
        <v>0.16863183333333334</v>
      </c>
    </row>
    <row r="59" spans="1:5" ht="12.75">
      <c r="A59" s="50">
        <v>11</v>
      </c>
      <c r="B59" s="22" t="s">
        <v>79</v>
      </c>
      <c r="C59" s="23">
        <v>2000</v>
      </c>
      <c r="D59" s="23">
        <v>208.92</v>
      </c>
      <c r="E59" s="24">
        <f t="shared" si="1"/>
        <v>0.10446</v>
      </c>
    </row>
    <row r="60" spans="1:5" ht="12.75">
      <c r="A60" s="50">
        <v>12</v>
      </c>
      <c r="B60" s="22" t="s">
        <v>80</v>
      </c>
      <c r="C60" s="23">
        <v>2000</v>
      </c>
      <c r="D60" s="23">
        <v>259.22</v>
      </c>
      <c r="E60" s="24">
        <f t="shared" si="1"/>
        <v>0.12961</v>
      </c>
    </row>
    <row r="61" spans="1:5" ht="12.75">
      <c r="A61" s="53">
        <v>13</v>
      </c>
      <c r="B61" s="22" t="s">
        <v>81</v>
      </c>
      <c r="C61" s="23">
        <v>2000</v>
      </c>
      <c r="D61" s="54">
        <v>115.97</v>
      </c>
      <c r="E61" s="24">
        <f>(D61/C61)*100%</f>
        <v>0.057985</v>
      </c>
    </row>
    <row r="62" spans="1:5" s="58" customFormat="1" ht="25.5">
      <c r="A62" s="55" t="s">
        <v>82</v>
      </c>
      <c r="B62" s="56" t="s">
        <v>83</v>
      </c>
      <c r="C62" s="57">
        <v>5000</v>
      </c>
      <c r="D62" s="57">
        <v>415.18</v>
      </c>
      <c r="E62" s="37">
        <f t="shared" si="1"/>
        <v>0.083036</v>
      </c>
    </row>
    <row r="63" spans="1:5" s="58" customFormat="1" ht="25.5">
      <c r="A63" s="32" t="s">
        <v>84</v>
      </c>
      <c r="B63" s="56" t="s">
        <v>85</v>
      </c>
      <c r="C63" s="57">
        <v>90000</v>
      </c>
      <c r="D63" s="57">
        <v>24625.8</v>
      </c>
      <c r="E63" s="37">
        <f t="shared" si="1"/>
        <v>0.27362</v>
      </c>
    </row>
    <row r="64" spans="1:5" s="58" customFormat="1" ht="25.5">
      <c r="A64" s="32" t="s">
        <v>86</v>
      </c>
      <c r="B64" s="56" t="s">
        <v>87</v>
      </c>
      <c r="C64" s="57">
        <v>10000</v>
      </c>
      <c r="D64" s="57">
        <v>1390</v>
      </c>
      <c r="E64" s="37">
        <f t="shared" si="1"/>
        <v>0.139</v>
      </c>
    </row>
    <row r="65" spans="1:5" s="58" customFormat="1" ht="25.5">
      <c r="A65" s="32" t="s">
        <v>88</v>
      </c>
      <c r="B65" s="56" t="s">
        <v>89</v>
      </c>
      <c r="C65" s="57">
        <v>700000</v>
      </c>
      <c r="D65" s="57">
        <v>289012.8</v>
      </c>
      <c r="E65" s="37">
        <f t="shared" si="1"/>
        <v>0.41287542857142856</v>
      </c>
    </row>
    <row r="66" spans="1:5" s="58" customFormat="1" ht="38.25">
      <c r="A66" s="32" t="s">
        <v>2</v>
      </c>
      <c r="B66" s="56" t="s">
        <v>90</v>
      </c>
      <c r="C66" s="59">
        <f>SUM(C67:C70)</f>
        <v>192000</v>
      </c>
      <c r="D66" s="59">
        <f>SUM(D67:D70)</f>
        <v>52542.89</v>
      </c>
      <c r="E66" s="37">
        <f t="shared" si="1"/>
        <v>0.27366088541666667</v>
      </c>
    </row>
    <row r="67" spans="1:5" ht="51">
      <c r="A67" s="60" t="s">
        <v>23</v>
      </c>
      <c r="B67" s="61" t="s">
        <v>91</v>
      </c>
      <c r="C67" s="40">
        <v>115000</v>
      </c>
      <c r="D67" s="40">
        <v>38069.68</v>
      </c>
      <c r="E67" s="24">
        <f t="shared" si="1"/>
        <v>0.3310406956521739</v>
      </c>
    </row>
    <row r="68" spans="1:5" ht="25.5">
      <c r="A68" s="60" t="s">
        <v>63</v>
      </c>
      <c r="B68" s="62" t="s">
        <v>92</v>
      </c>
      <c r="C68" s="40">
        <v>43000</v>
      </c>
      <c r="D68" s="40">
        <v>7598.36</v>
      </c>
      <c r="E68" s="24">
        <f t="shared" si="1"/>
        <v>0.1767060465116279</v>
      </c>
    </row>
    <row r="69" spans="1:5" ht="12.75">
      <c r="A69" s="60" t="s">
        <v>27</v>
      </c>
      <c r="B69" s="63" t="s">
        <v>93</v>
      </c>
      <c r="C69" s="23">
        <v>30000</v>
      </c>
      <c r="D69" s="23">
        <v>5881.7</v>
      </c>
      <c r="E69" s="24">
        <f t="shared" si="1"/>
        <v>0.19605666666666666</v>
      </c>
    </row>
    <row r="70" spans="1:5" ht="43.5" customHeight="1">
      <c r="A70" s="60" t="s">
        <v>67</v>
      </c>
      <c r="B70" s="61" t="s">
        <v>94</v>
      </c>
      <c r="C70" s="40">
        <v>4000</v>
      </c>
      <c r="D70" s="40">
        <v>993.15</v>
      </c>
      <c r="E70" s="24">
        <f t="shared" si="1"/>
        <v>0.2482875</v>
      </c>
    </row>
    <row r="71" spans="1:5" ht="25.5">
      <c r="A71" s="55" t="s">
        <v>95</v>
      </c>
      <c r="B71" s="64" t="s">
        <v>96</v>
      </c>
      <c r="C71" s="57">
        <v>8550</v>
      </c>
      <c r="D71" s="65"/>
      <c r="E71" s="66"/>
    </row>
    <row r="72" spans="1:5" ht="54">
      <c r="A72" s="9"/>
      <c r="B72" s="26" t="s">
        <v>113</v>
      </c>
      <c r="C72" s="48">
        <f>C19+C40+C47+C48+C62+C63+C64+C65+C66+C71</f>
        <v>2857550</v>
      </c>
      <c r="D72" s="48">
        <f>SUM(D19+D40+D47+D48+D62+D63+D64+D65+D66)</f>
        <v>659696.12</v>
      </c>
      <c r="E72" s="21">
        <f>(D72/C72)*100%</f>
        <v>0.230860744343931</v>
      </c>
    </row>
    <row r="73" spans="1:5" ht="66" customHeight="1">
      <c r="A73" s="55" t="s">
        <v>97</v>
      </c>
      <c r="B73" s="26" t="s">
        <v>104</v>
      </c>
      <c r="C73" s="48">
        <f>C74-C72</f>
        <v>2057974.5899999999</v>
      </c>
      <c r="D73" s="48">
        <f>(D74-D72)</f>
        <v>142981.68000000005</v>
      </c>
      <c r="E73" s="21"/>
    </row>
    <row r="74" spans="1:5" ht="72">
      <c r="A74" s="67"/>
      <c r="B74" s="26" t="s">
        <v>105</v>
      </c>
      <c r="C74" s="48">
        <f>C4+C6+C11</f>
        <v>4915524.59</v>
      </c>
      <c r="D74" s="48">
        <f>D16</f>
        <v>802677.8</v>
      </c>
      <c r="E74" s="21"/>
    </row>
    <row r="75" spans="1:4" ht="28.5" customHeight="1">
      <c r="A75" s="68" t="s">
        <v>4</v>
      </c>
      <c r="C75" s="48"/>
      <c r="D75" s="31"/>
    </row>
    <row r="76" spans="1:2" ht="30" customHeight="1">
      <c r="A76" s="69" t="s">
        <v>106</v>
      </c>
      <c r="B76" s="70" t="s">
        <v>114</v>
      </c>
    </row>
    <row r="77" spans="1:5" ht="15.75">
      <c r="A77" s="71"/>
      <c r="B77" s="72"/>
      <c r="C77" s="73"/>
      <c r="D77" s="73" t="s">
        <v>4</v>
      </c>
      <c r="E77" s="74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4.8515625" style="0" customWidth="1"/>
    <col min="2" max="2" width="28.28125" style="0" customWidth="1"/>
    <col min="3" max="3" width="23.7109375" style="0" customWidth="1"/>
    <col min="4" max="4" width="22.00390625" style="0" customWidth="1"/>
    <col min="5" max="5" width="15.57421875" style="0" customWidth="1"/>
  </cols>
  <sheetData>
    <row r="1" spans="1:5" ht="51.75" customHeight="1">
      <c r="A1" s="1"/>
      <c r="B1" s="2"/>
      <c r="C1" s="3"/>
      <c r="D1" s="3" t="s">
        <v>4</v>
      </c>
      <c r="E1" s="4" t="s">
        <v>107</v>
      </c>
    </row>
    <row r="2" spans="1:5" ht="15.75" customHeight="1">
      <c r="A2" s="5"/>
      <c r="B2" s="7" t="s">
        <v>115</v>
      </c>
      <c r="C2" s="7"/>
      <c r="D2" s="8" t="s">
        <v>107</v>
      </c>
      <c r="E2" t="s">
        <v>107</v>
      </c>
    </row>
    <row r="3" spans="1:5" ht="37.5" customHeight="1">
      <c r="A3" s="9"/>
      <c r="B3" s="9"/>
      <c r="C3" s="10" t="s">
        <v>1</v>
      </c>
      <c r="D3" s="10" t="s">
        <v>109</v>
      </c>
      <c r="E3" s="11" t="s">
        <v>110</v>
      </c>
    </row>
    <row r="4" spans="1:6" ht="61.5" customHeight="1">
      <c r="A4" s="12" t="s">
        <v>2</v>
      </c>
      <c r="B4" s="75" t="s">
        <v>116</v>
      </c>
      <c r="C4" s="14">
        <v>2265524.59</v>
      </c>
      <c r="D4" s="14" t="s">
        <v>4</v>
      </c>
      <c r="E4" s="15" t="s">
        <v>4</v>
      </c>
      <c r="F4" t="s">
        <v>4</v>
      </c>
    </row>
    <row r="5" spans="1:5" ht="21" customHeight="1">
      <c r="A5" s="16"/>
      <c r="B5" s="17"/>
      <c r="C5" s="18"/>
      <c r="D5" s="18"/>
      <c r="E5" s="19"/>
    </row>
    <row r="6" spans="1:5" ht="42" customHeight="1">
      <c r="A6" s="12" t="s">
        <v>5</v>
      </c>
      <c r="B6" s="20" t="s">
        <v>6</v>
      </c>
      <c r="C6" s="14">
        <f>SUM(C7:C10)</f>
        <v>1935000</v>
      </c>
      <c r="D6" s="14"/>
      <c r="E6" s="21" t="s">
        <v>4</v>
      </c>
    </row>
    <row r="7" spans="1:5" ht="12.75">
      <c r="A7" s="9"/>
      <c r="B7" s="22" t="s">
        <v>7</v>
      </c>
      <c r="C7" s="23">
        <v>1800000</v>
      </c>
      <c r="D7" s="23" t="s">
        <v>107</v>
      </c>
      <c r="E7" s="24" t="s">
        <v>4</v>
      </c>
    </row>
    <row r="8" spans="1:5" ht="12.75">
      <c r="A8" s="9"/>
      <c r="B8" s="22" t="s">
        <v>8</v>
      </c>
      <c r="C8" s="23">
        <v>45000</v>
      </c>
      <c r="D8" s="23" t="s">
        <v>4</v>
      </c>
      <c r="E8" s="24" t="s">
        <v>4</v>
      </c>
    </row>
    <row r="9" spans="1:5" ht="12.75">
      <c r="A9" s="9"/>
      <c r="B9" s="22" t="s">
        <v>117</v>
      </c>
      <c r="C9" s="23">
        <v>80000</v>
      </c>
      <c r="D9" s="23" t="s">
        <v>4</v>
      </c>
      <c r="E9" s="24" t="s">
        <v>107</v>
      </c>
    </row>
    <row r="10" spans="1:5" ht="24">
      <c r="A10" s="9"/>
      <c r="B10" s="25" t="s">
        <v>10</v>
      </c>
      <c r="C10" s="23">
        <v>10000</v>
      </c>
      <c r="D10" s="23" t="s">
        <v>4</v>
      </c>
      <c r="E10" s="24" t="s">
        <v>4</v>
      </c>
    </row>
    <row r="11" spans="1:5" ht="42" customHeight="1">
      <c r="A11" s="12" t="s">
        <v>11</v>
      </c>
      <c r="B11" s="26" t="s">
        <v>12</v>
      </c>
      <c r="C11" s="14">
        <f>SUM(C12:C15)</f>
        <v>715000</v>
      </c>
      <c r="D11" s="14" t="s">
        <v>4</v>
      </c>
      <c r="E11" s="21" t="s">
        <v>4</v>
      </c>
    </row>
    <row r="12" spans="1:5" ht="12.75">
      <c r="A12" s="9"/>
      <c r="B12" s="22" t="s">
        <v>13</v>
      </c>
      <c r="C12" s="23">
        <v>2000</v>
      </c>
      <c r="D12" s="23" t="s">
        <v>4</v>
      </c>
      <c r="E12" s="24" t="s">
        <v>4</v>
      </c>
    </row>
    <row r="13" spans="1:5" ht="12.75">
      <c r="A13" s="9"/>
      <c r="B13" s="22" t="s">
        <v>14</v>
      </c>
      <c r="C13" s="23">
        <v>700000</v>
      </c>
      <c r="D13" s="23" t="s">
        <v>4</v>
      </c>
      <c r="E13" s="24" t="s">
        <v>4</v>
      </c>
    </row>
    <row r="14" spans="1:7" ht="12.75">
      <c r="A14" s="9"/>
      <c r="B14" s="22" t="s">
        <v>15</v>
      </c>
      <c r="C14" s="23">
        <v>10000</v>
      </c>
      <c r="D14" s="23" t="s">
        <v>4</v>
      </c>
      <c r="E14" s="24" t="s">
        <v>4</v>
      </c>
      <c r="G14" t="s">
        <v>4</v>
      </c>
    </row>
    <row r="15" spans="1:5" ht="12.75">
      <c r="A15" s="9"/>
      <c r="B15" s="22" t="s">
        <v>16</v>
      </c>
      <c r="C15" s="23">
        <v>3000</v>
      </c>
      <c r="D15" s="23" t="s">
        <v>4</v>
      </c>
      <c r="E15" s="24" t="s">
        <v>4</v>
      </c>
    </row>
    <row r="16" spans="1:5" ht="36">
      <c r="A16" s="9"/>
      <c r="B16" s="26" t="s">
        <v>118</v>
      </c>
      <c r="C16" s="14">
        <f>C4+C6+C11</f>
        <v>4915524.59</v>
      </c>
      <c r="D16" s="14" t="s">
        <v>4</v>
      </c>
      <c r="E16" s="21" t="s">
        <v>4</v>
      </c>
    </row>
    <row r="17" spans="1:5" ht="18">
      <c r="A17" s="9"/>
      <c r="B17" s="9"/>
      <c r="C17" s="28"/>
      <c r="D17" s="28"/>
      <c r="E17" s="29"/>
    </row>
    <row r="18" spans="1:7" ht="20.25">
      <c r="A18" s="9"/>
      <c r="B18" s="30" t="s">
        <v>20</v>
      </c>
      <c r="C18" s="28"/>
      <c r="D18" s="28"/>
      <c r="E18" s="29"/>
      <c r="G18" s="31" t="s">
        <v>4</v>
      </c>
    </row>
    <row r="19" spans="1:5" ht="64.5" customHeight="1">
      <c r="A19" s="32" t="s">
        <v>21</v>
      </c>
      <c r="B19" s="26" t="s">
        <v>22</v>
      </c>
      <c r="C19" s="14">
        <f>C20+C21+C22+C23+C28+C32</f>
        <v>998000</v>
      </c>
      <c r="D19" s="14" t="s">
        <v>4</v>
      </c>
      <c r="E19" s="21" t="s">
        <v>4</v>
      </c>
    </row>
    <row r="20" spans="1:5" ht="15.75">
      <c r="A20" s="34" t="s">
        <v>23</v>
      </c>
      <c r="B20" s="35" t="s">
        <v>24</v>
      </c>
      <c r="C20" s="36">
        <v>545000</v>
      </c>
      <c r="D20" s="36" t="s">
        <v>4</v>
      </c>
      <c r="E20" s="37" t="s">
        <v>4</v>
      </c>
    </row>
    <row r="21" spans="1:5" ht="15.75">
      <c r="A21" s="34" t="s">
        <v>25</v>
      </c>
      <c r="B21" s="35" t="s">
        <v>26</v>
      </c>
      <c r="C21" s="36">
        <v>114000</v>
      </c>
      <c r="D21" s="36" t="s">
        <v>4</v>
      </c>
      <c r="E21" s="37" t="s">
        <v>4</v>
      </c>
    </row>
    <row r="22" spans="1:5" ht="15.75">
      <c r="A22" s="38" t="s">
        <v>27</v>
      </c>
      <c r="B22" s="35" t="s">
        <v>28</v>
      </c>
      <c r="C22" s="36">
        <v>86000</v>
      </c>
      <c r="D22" s="36" t="s">
        <v>4</v>
      </c>
      <c r="E22" s="37" t="s">
        <v>4</v>
      </c>
    </row>
    <row r="23" spans="1:5" ht="15.75">
      <c r="A23" s="38" t="s">
        <v>29</v>
      </c>
      <c r="B23" s="35" t="s">
        <v>30</v>
      </c>
      <c r="C23" s="36">
        <f>SUM(C24:C27)</f>
        <v>67000</v>
      </c>
      <c r="D23" s="36" t="s">
        <v>4</v>
      </c>
      <c r="E23" s="37" t="s">
        <v>4</v>
      </c>
    </row>
    <row r="24" spans="1:5" ht="12.75">
      <c r="A24" s="39"/>
      <c r="B24" s="22" t="s">
        <v>31</v>
      </c>
      <c r="C24" s="23">
        <v>20000</v>
      </c>
      <c r="D24" s="23" t="s">
        <v>4</v>
      </c>
      <c r="E24" s="24" t="s">
        <v>4</v>
      </c>
    </row>
    <row r="25" spans="1:5" ht="12.75">
      <c r="A25" s="39"/>
      <c r="B25" s="22" t="s">
        <v>32</v>
      </c>
      <c r="C25" s="23">
        <v>20000</v>
      </c>
      <c r="D25" s="23" t="s">
        <v>4</v>
      </c>
      <c r="E25" s="24" t="s">
        <v>4</v>
      </c>
    </row>
    <row r="26" spans="1:5" ht="24">
      <c r="A26" s="39"/>
      <c r="B26" s="41" t="s">
        <v>119</v>
      </c>
      <c r="C26" s="23">
        <v>10000</v>
      </c>
      <c r="D26" s="23" t="s">
        <v>4</v>
      </c>
      <c r="E26" s="24" t="s">
        <v>4</v>
      </c>
    </row>
    <row r="27" spans="1:5" ht="24">
      <c r="A27" s="39"/>
      <c r="B27" s="25" t="s">
        <v>34</v>
      </c>
      <c r="C27" s="40">
        <v>17000</v>
      </c>
      <c r="D27" s="40" t="s">
        <v>4</v>
      </c>
      <c r="E27" s="24" t="s">
        <v>4</v>
      </c>
    </row>
    <row r="28" spans="1:5" ht="15.75">
      <c r="A28" s="34" t="s">
        <v>35</v>
      </c>
      <c r="B28" s="35" t="s">
        <v>36</v>
      </c>
      <c r="C28" s="36">
        <f>SUM(C29:C31)</f>
        <v>45000</v>
      </c>
      <c r="D28" s="36" t="s">
        <v>4</v>
      </c>
      <c r="E28" s="37" t="s">
        <v>4</v>
      </c>
    </row>
    <row r="29" spans="1:5" ht="12.75">
      <c r="A29" s="9"/>
      <c r="B29" s="22" t="s">
        <v>37</v>
      </c>
      <c r="C29" s="23">
        <v>15000</v>
      </c>
      <c r="D29" s="23" t="s">
        <v>4</v>
      </c>
      <c r="E29" s="24" t="s">
        <v>4</v>
      </c>
    </row>
    <row r="30" spans="1:5" ht="12.75">
      <c r="A30" s="9"/>
      <c r="B30" s="22" t="s">
        <v>38</v>
      </c>
      <c r="C30" s="23">
        <v>10000</v>
      </c>
      <c r="D30" s="23" t="s">
        <v>4</v>
      </c>
      <c r="E30" s="24" t="s">
        <v>4</v>
      </c>
    </row>
    <row r="31" spans="1:5" ht="12.75">
      <c r="A31" s="9"/>
      <c r="B31" s="22" t="s">
        <v>112</v>
      </c>
      <c r="C31" s="23">
        <v>20000</v>
      </c>
      <c r="D31" s="23" t="s">
        <v>107</v>
      </c>
      <c r="E31" s="24" t="s">
        <v>4</v>
      </c>
    </row>
    <row r="32" spans="1:5" ht="15.75">
      <c r="A32" s="34" t="s">
        <v>39</v>
      </c>
      <c r="B32" s="35" t="s">
        <v>40</v>
      </c>
      <c r="C32" s="36">
        <f>SUM(C33:C39)</f>
        <v>141000</v>
      </c>
      <c r="D32" s="36" t="s">
        <v>4</v>
      </c>
      <c r="E32" s="37" t="s">
        <v>4</v>
      </c>
    </row>
    <row r="33" spans="1:6" ht="24">
      <c r="A33" s="9"/>
      <c r="B33" s="25" t="s">
        <v>41</v>
      </c>
      <c r="C33" s="40">
        <v>25000</v>
      </c>
      <c r="D33" t="s">
        <v>4</v>
      </c>
      <c r="E33" s="24" t="s">
        <v>4</v>
      </c>
      <c r="F33" s="43"/>
    </row>
    <row r="34" spans="1:6" ht="12.75">
      <c r="A34" s="9"/>
      <c r="B34" s="44" t="s">
        <v>42</v>
      </c>
      <c r="C34" s="23">
        <v>18000</v>
      </c>
      <c r="D34" s="23" t="s">
        <v>4</v>
      </c>
      <c r="E34" s="24" t="s">
        <v>4</v>
      </c>
      <c r="F34" s="43"/>
    </row>
    <row r="35" spans="1:6" ht="12.75">
      <c r="A35" s="9"/>
      <c r="B35" s="44" t="s">
        <v>43</v>
      </c>
      <c r="C35" s="23">
        <v>10000</v>
      </c>
      <c r="D35" s="23" t="s">
        <v>4</v>
      </c>
      <c r="E35" s="24" t="s">
        <v>4</v>
      </c>
      <c r="F35" s="43"/>
    </row>
    <row r="36" spans="1:6" ht="12.75">
      <c r="A36" s="9"/>
      <c r="B36" s="44" t="s">
        <v>44</v>
      </c>
      <c r="C36" s="23">
        <v>10000</v>
      </c>
      <c r="D36" s="23" t="s">
        <v>4</v>
      </c>
      <c r="E36" s="24" t="s">
        <v>4</v>
      </c>
      <c r="F36" s="43"/>
    </row>
    <row r="37" spans="1:6" ht="36">
      <c r="A37" s="9"/>
      <c r="B37" s="45" t="s">
        <v>45</v>
      </c>
      <c r="C37" s="40">
        <v>10000</v>
      </c>
      <c r="D37" s="40" t="s">
        <v>4</v>
      </c>
      <c r="E37" s="24" t="s">
        <v>4</v>
      </c>
      <c r="F37" s="43"/>
    </row>
    <row r="38" spans="1:6" ht="12.75">
      <c r="A38" s="9"/>
      <c r="B38" s="44" t="s">
        <v>46</v>
      </c>
      <c r="C38" s="23">
        <v>18000</v>
      </c>
      <c r="D38" s="23" t="s">
        <v>4</v>
      </c>
      <c r="E38" s="24" t="s">
        <v>107</v>
      </c>
      <c r="F38" s="43"/>
    </row>
    <row r="39" spans="1:6" ht="24">
      <c r="A39" s="9"/>
      <c r="B39" s="45" t="s">
        <v>47</v>
      </c>
      <c r="C39" s="40">
        <v>50000</v>
      </c>
      <c r="D39" s="40" t="s">
        <v>4</v>
      </c>
      <c r="E39" s="24" t="s">
        <v>4</v>
      </c>
      <c r="F39" s="43"/>
    </row>
    <row r="40" spans="1:5" ht="72" customHeight="1">
      <c r="A40" s="46" t="s">
        <v>48</v>
      </c>
      <c r="B40" s="76" t="s">
        <v>120</v>
      </c>
      <c r="C40" s="48">
        <f>C41+C42+C43+C44+C45+C46</f>
        <v>90000</v>
      </c>
      <c r="D40" s="48" t="s">
        <v>4</v>
      </c>
      <c r="E40" s="21" t="s">
        <v>4</v>
      </c>
    </row>
    <row r="41" spans="1:5" ht="24">
      <c r="A41" s="34" t="s">
        <v>23</v>
      </c>
      <c r="B41" s="25" t="s">
        <v>50</v>
      </c>
      <c r="C41" s="49">
        <v>26000</v>
      </c>
      <c r="D41" s="49" t="s">
        <v>4</v>
      </c>
      <c r="E41" s="24" t="s">
        <v>4</v>
      </c>
    </row>
    <row r="42" spans="1:5" ht="24">
      <c r="A42" s="34" t="s">
        <v>25</v>
      </c>
      <c r="B42" s="25" t="s">
        <v>51</v>
      </c>
      <c r="C42" s="49">
        <v>4000</v>
      </c>
      <c r="D42" s="23" t="s">
        <v>4</v>
      </c>
      <c r="E42" s="24" t="s">
        <v>4</v>
      </c>
    </row>
    <row r="43" spans="1:5" ht="24">
      <c r="A43" s="34" t="s">
        <v>27</v>
      </c>
      <c r="B43" s="25" t="s">
        <v>52</v>
      </c>
      <c r="C43" s="40">
        <v>5000</v>
      </c>
      <c r="D43" s="40" t="s">
        <v>4</v>
      </c>
      <c r="E43" s="24" t="s">
        <v>4</v>
      </c>
    </row>
    <row r="44" spans="1:5" ht="12.75">
      <c r="A44" s="34" t="s">
        <v>29</v>
      </c>
      <c r="B44" s="25" t="s">
        <v>121</v>
      </c>
      <c r="C44" s="49">
        <v>15000</v>
      </c>
      <c r="D44" s="23" t="s">
        <v>4</v>
      </c>
      <c r="E44" s="24" t="s">
        <v>4</v>
      </c>
    </row>
    <row r="45" spans="1:5" ht="12.75">
      <c r="A45" s="34" t="s">
        <v>54</v>
      </c>
      <c r="B45" s="25" t="s">
        <v>55</v>
      </c>
      <c r="C45" s="49">
        <v>35000</v>
      </c>
      <c r="D45" s="23" t="s">
        <v>4</v>
      </c>
      <c r="E45" s="24" t="s">
        <v>107</v>
      </c>
    </row>
    <row r="46" spans="1:5" ht="36">
      <c r="A46" s="34" t="s">
        <v>39</v>
      </c>
      <c r="B46" s="25" t="s">
        <v>122</v>
      </c>
      <c r="C46" s="49">
        <v>5000</v>
      </c>
      <c r="D46" s="23" t="s">
        <v>4</v>
      </c>
      <c r="E46" s="24" t="s">
        <v>4</v>
      </c>
    </row>
    <row r="47" spans="1:5" ht="69.75" customHeight="1">
      <c r="A47" s="46" t="s">
        <v>57</v>
      </c>
      <c r="B47" s="33" t="s">
        <v>58</v>
      </c>
      <c r="C47" s="48">
        <v>10000</v>
      </c>
      <c r="D47" s="14" t="s">
        <v>4</v>
      </c>
      <c r="E47" s="21" t="s">
        <v>4</v>
      </c>
    </row>
    <row r="48" spans="1:5" ht="94.5" customHeight="1">
      <c r="A48" s="32" t="s">
        <v>59</v>
      </c>
      <c r="B48" s="26" t="s">
        <v>60</v>
      </c>
      <c r="C48" s="48">
        <f>SUM(C49:C61)</f>
        <v>754000</v>
      </c>
      <c r="D48" s="48" t="s">
        <v>4</v>
      </c>
      <c r="E48" s="21" t="s">
        <v>4</v>
      </c>
    </row>
    <row r="49" spans="1:5" ht="24">
      <c r="A49" s="50" t="s">
        <v>61</v>
      </c>
      <c r="B49" s="25" t="s">
        <v>62</v>
      </c>
      <c r="C49" s="49">
        <v>600000</v>
      </c>
      <c r="D49" s="49" t="s">
        <v>4</v>
      </c>
      <c r="E49" s="24" t="s">
        <v>4</v>
      </c>
    </row>
    <row r="50" spans="1:5" ht="12.75">
      <c r="A50" s="50" t="s">
        <v>63</v>
      </c>
      <c r="B50" s="25" t="s">
        <v>64</v>
      </c>
      <c r="C50" s="49">
        <v>3500</v>
      </c>
      <c r="D50" s="23" t="s">
        <v>4</v>
      </c>
      <c r="E50" s="24" t="s">
        <v>4</v>
      </c>
    </row>
    <row r="51" spans="1:5" ht="12.75">
      <c r="A51" s="50" t="s">
        <v>65</v>
      </c>
      <c r="B51" s="25" t="s">
        <v>66</v>
      </c>
      <c r="C51" s="49">
        <v>50000</v>
      </c>
      <c r="D51" s="23" t="s">
        <v>4</v>
      </c>
      <c r="E51" s="24" t="s">
        <v>4</v>
      </c>
    </row>
    <row r="52" spans="1:5" ht="12.75">
      <c r="A52" s="50" t="s">
        <v>67</v>
      </c>
      <c r="B52" s="25" t="s">
        <v>68</v>
      </c>
      <c r="C52" s="49">
        <v>1000</v>
      </c>
      <c r="D52" s="23" t="s">
        <v>4</v>
      </c>
      <c r="E52" s="24" t="s">
        <v>4</v>
      </c>
    </row>
    <row r="53" spans="1:5" ht="12.75">
      <c r="A53" s="50" t="s">
        <v>35</v>
      </c>
      <c r="B53" s="25" t="s">
        <v>69</v>
      </c>
      <c r="C53" s="49">
        <v>2000</v>
      </c>
      <c r="D53" s="23" t="s">
        <v>4</v>
      </c>
      <c r="E53" s="24" t="s">
        <v>4</v>
      </c>
    </row>
    <row r="54" spans="1:5" ht="24">
      <c r="A54" s="50" t="s">
        <v>70</v>
      </c>
      <c r="B54" s="25" t="s">
        <v>71</v>
      </c>
      <c r="C54" s="40">
        <v>2500</v>
      </c>
      <c r="D54" s="40" t="s">
        <v>4</v>
      </c>
      <c r="E54" s="24" t="s">
        <v>4</v>
      </c>
    </row>
    <row r="55" spans="1:5" ht="36">
      <c r="A55" s="52" t="s">
        <v>72</v>
      </c>
      <c r="B55" s="25" t="s">
        <v>73</v>
      </c>
      <c r="C55" s="40">
        <v>5000</v>
      </c>
      <c r="D55" s="40" t="s">
        <v>4</v>
      </c>
      <c r="E55" s="24" t="s">
        <v>4</v>
      </c>
    </row>
    <row r="56" spans="1:5" ht="12.75">
      <c r="A56" s="50" t="s">
        <v>74</v>
      </c>
      <c r="B56" s="22" t="s">
        <v>75</v>
      </c>
      <c r="C56" s="23">
        <v>2000</v>
      </c>
      <c r="D56" s="23" t="s">
        <v>4</v>
      </c>
      <c r="E56" s="24" t="s">
        <v>4</v>
      </c>
    </row>
    <row r="57" spans="1:5" ht="24">
      <c r="A57" s="50" t="s">
        <v>76</v>
      </c>
      <c r="B57" s="25" t="s">
        <v>77</v>
      </c>
      <c r="C57" s="40">
        <v>22000</v>
      </c>
      <c r="D57" s="40" t="s">
        <v>4</v>
      </c>
      <c r="E57" s="24" t="s">
        <v>4</v>
      </c>
    </row>
    <row r="58" spans="1:5" ht="12.75">
      <c r="A58" s="50">
        <v>10</v>
      </c>
      <c r="B58" s="22" t="s">
        <v>78</v>
      </c>
      <c r="C58" s="23">
        <v>60000</v>
      </c>
      <c r="D58" s="23" t="s">
        <v>4</v>
      </c>
      <c r="E58" s="24" t="s">
        <v>4</v>
      </c>
    </row>
    <row r="59" spans="1:5" ht="12.75">
      <c r="A59" s="50">
        <v>11</v>
      </c>
      <c r="B59" s="22" t="s">
        <v>79</v>
      </c>
      <c r="C59" s="23">
        <v>2000</v>
      </c>
      <c r="D59" s="23" t="s">
        <v>4</v>
      </c>
      <c r="E59" s="24" t="s">
        <v>4</v>
      </c>
    </row>
    <row r="60" spans="1:5" ht="12.75">
      <c r="A60" s="50">
        <v>12</v>
      </c>
      <c r="B60" s="22" t="s">
        <v>80</v>
      </c>
      <c r="C60" s="23">
        <v>2000</v>
      </c>
      <c r="D60" s="23" t="s">
        <v>107</v>
      </c>
      <c r="E60" s="24" t="s">
        <v>4</v>
      </c>
    </row>
    <row r="61" spans="1:5" ht="12.75">
      <c r="A61" s="53">
        <v>13</v>
      </c>
      <c r="B61" s="22" t="s">
        <v>81</v>
      </c>
      <c r="C61" s="23">
        <v>2000</v>
      </c>
      <c r="D61" s="54" t="s">
        <v>4</v>
      </c>
      <c r="E61" s="24" t="s">
        <v>4</v>
      </c>
    </row>
    <row r="62" spans="1:5" s="58" customFormat="1" ht="25.5">
      <c r="A62" s="55" t="s">
        <v>82</v>
      </c>
      <c r="B62" s="56" t="s">
        <v>83</v>
      </c>
      <c r="C62" s="57">
        <v>5000</v>
      </c>
      <c r="D62" s="57" t="s">
        <v>4</v>
      </c>
      <c r="E62" s="37" t="s">
        <v>4</v>
      </c>
    </row>
    <row r="63" spans="1:5" s="58" customFormat="1" ht="25.5">
      <c r="A63" s="32" t="s">
        <v>84</v>
      </c>
      <c r="B63" s="56" t="s">
        <v>85</v>
      </c>
      <c r="C63" s="57">
        <v>90000</v>
      </c>
      <c r="D63" s="57" t="s">
        <v>4</v>
      </c>
      <c r="E63" s="37" t="s">
        <v>4</v>
      </c>
    </row>
    <row r="64" spans="1:5" s="58" customFormat="1" ht="25.5">
      <c r="A64" s="32" t="s">
        <v>86</v>
      </c>
      <c r="B64" s="56" t="s">
        <v>87</v>
      </c>
      <c r="C64" s="57">
        <v>10000</v>
      </c>
      <c r="D64" s="57" t="s">
        <v>4</v>
      </c>
      <c r="E64" s="37" t="s">
        <v>4</v>
      </c>
    </row>
    <row r="65" spans="1:5" s="58" customFormat="1" ht="25.5">
      <c r="A65" s="32" t="s">
        <v>88</v>
      </c>
      <c r="B65" s="56" t="s">
        <v>89</v>
      </c>
      <c r="C65" s="57">
        <v>700000</v>
      </c>
      <c r="D65" s="57" t="s">
        <v>4</v>
      </c>
      <c r="E65" s="37" t="s">
        <v>4</v>
      </c>
    </row>
    <row r="66" spans="1:5" s="58" customFormat="1" ht="38.25">
      <c r="A66" s="32" t="s">
        <v>2</v>
      </c>
      <c r="B66" s="56" t="s">
        <v>90</v>
      </c>
      <c r="C66" s="59">
        <f>SUM(C67:C70)</f>
        <v>192000</v>
      </c>
      <c r="D66" s="59" t="s">
        <v>4</v>
      </c>
      <c r="E66" s="37" t="s">
        <v>4</v>
      </c>
    </row>
    <row r="67" spans="1:5" ht="51">
      <c r="A67" s="60" t="s">
        <v>23</v>
      </c>
      <c r="B67" s="61" t="s">
        <v>91</v>
      </c>
      <c r="C67" s="40">
        <v>115000</v>
      </c>
      <c r="D67" s="40" t="s">
        <v>4</v>
      </c>
      <c r="E67" s="24" t="s">
        <v>107</v>
      </c>
    </row>
    <row r="68" spans="1:5" ht="25.5">
      <c r="A68" s="60" t="s">
        <v>63</v>
      </c>
      <c r="B68" s="62" t="s">
        <v>92</v>
      </c>
      <c r="C68" s="40">
        <v>43000</v>
      </c>
      <c r="D68" s="40" t="s">
        <v>4</v>
      </c>
      <c r="E68" s="24" t="s">
        <v>107</v>
      </c>
    </row>
    <row r="69" spans="1:5" ht="12.75">
      <c r="A69" s="60" t="s">
        <v>27</v>
      </c>
      <c r="B69" s="63" t="s">
        <v>93</v>
      </c>
      <c r="C69" s="23">
        <v>30000</v>
      </c>
      <c r="D69" s="23" t="s">
        <v>4</v>
      </c>
      <c r="E69" s="24" t="s">
        <v>4</v>
      </c>
    </row>
    <row r="70" spans="1:5" ht="43.5" customHeight="1">
      <c r="A70" s="60" t="s">
        <v>67</v>
      </c>
      <c r="B70" s="61" t="s">
        <v>94</v>
      </c>
      <c r="C70" s="40">
        <v>4000</v>
      </c>
      <c r="D70" s="40" t="s">
        <v>4</v>
      </c>
      <c r="E70" s="24" t="s">
        <v>4</v>
      </c>
    </row>
    <row r="71" spans="1:5" ht="25.5">
      <c r="A71" s="55" t="s">
        <v>95</v>
      </c>
      <c r="B71" s="64" t="s">
        <v>96</v>
      </c>
      <c r="C71" s="57">
        <v>8550</v>
      </c>
      <c r="D71" s="65"/>
      <c r="E71" s="66"/>
    </row>
    <row r="72" spans="1:5" ht="54">
      <c r="A72" s="9"/>
      <c r="B72" s="26" t="s">
        <v>113</v>
      </c>
      <c r="C72" s="48">
        <f>C19+C40+C47+C48+C62+C63+C64+C65+C66+C71</f>
        <v>2857550</v>
      </c>
      <c r="D72" s="48" t="s">
        <v>4</v>
      </c>
      <c r="E72" s="77" t="s">
        <v>4</v>
      </c>
    </row>
    <row r="73" spans="1:5" ht="66" customHeight="1">
      <c r="A73" s="55" t="s">
        <v>97</v>
      </c>
      <c r="B73" s="26" t="s">
        <v>104</v>
      </c>
      <c r="C73" s="48">
        <f>C74-C72</f>
        <v>2057974.5899999999</v>
      </c>
      <c r="D73" s="48" t="s">
        <v>4</v>
      </c>
      <c r="E73" s="21"/>
    </row>
    <row r="74" spans="1:5" ht="72">
      <c r="A74" s="67"/>
      <c r="B74" s="26" t="s">
        <v>105</v>
      </c>
      <c r="C74" s="48">
        <f>C4+C6+C11</f>
        <v>4915524.59</v>
      </c>
      <c r="D74" s="48" t="str">
        <f>D16</f>
        <v> </v>
      </c>
      <c r="E74" s="21" t="s">
        <v>4</v>
      </c>
    </row>
    <row r="75" ht="28.5" customHeight="1">
      <c r="A75" s="68" t="s">
        <v>4</v>
      </c>
    </row>
    <row r="76" spans="1:2" ht="30" customHeight="1">
      <c r="A76" s="69" t="s">
        <v>106</v>
      </c>
      <c r="B76" s="70" t="s">
        <v>123</v>
      </c>
    </row>
    <row r="77" spans="1:5" ht="15.75">
      <c r="A77" s="71"/>
      <c r="B77" s="72"/>
      <c r="C77" s="73"/>
      <c r="D77" s="73" t="s">
        <v>4</v>
      </c>
      <c r="E77" s="74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58">
      <selection activeCell="C88" sqref="C88"/>
    </sheetView>
  </sheetViews>
  <sheetFormatPr defaultColWidth="9.140625" defaultRowHeight="12.75"/>
  <cols>
    <col min="1" max="1" width="4.8515625" style="0" customWidth="1"/>
    <col min="2" max="2" width="28.28125" style="0" customWidth="1"/>
    <col min="3" max="3" width="23.7109375" style="0" customWidth="1"/>
    <col min="4" max="4" width="22.00390625" style="0" customWidth="1"/>
    <col min="5" max="5" width="15.57421875" style="0" customWidth="1"/>
  </cols>
  <sheetData>
    <row r="1" spans="1:5" ht="51.75" customHeight="1">
      <c r="A1" s="1"/>
      <c r="B1" s="2"/>
      <c r="C1" s="3"/>
      <c r="D1" s="3" t="s">
        <v>4</v>
      </c>
      <c r="E1" s="4" t="s">
        <v>107</v>
      </c>
    </row>
    <row r="2" spans="1:4" ht="15.75" customHeight="1">
      <c r="A2" s="5"/>
      <c r="B2" s="6" t="s">
        <v>124</v>
      </c>
      <c r="C2" s="7"/>
      <c r="D2" s="8"/>
    </row>
    <row r="3" spans="1:5" ht="37.5" customHeight="1">
      <c r="A3" s="9"/>
      <c r="B3" s="9"/>
      <c r="C3" s="10" t="s">
        <v>1</v>
      </c>
      <c r="D3" s="10" t="s">
        <v>109</v>
      </c>
      <c r="E3" s="11" t="s">
        <v>110</v>
      </c>
    </row>
    <row r="4" spans="1:6" ht="61.5" customHeight="1">
      <c r="A4" s="12" t="s">
        <v>2</v>
      </c>
      <c r="B4" s="75" t="s">
        <v>125</v>
      </c>
      <c r="C4" s="14">
        <v>2003410.94</v>
      </c>
      <c r="D4" s="14" t="s">
        <v>4</v>
      </c>
      <c r="E4" s="15" t="s">
        <v>4</v>
      </c>
      <c r="F4" t="s">
        <v>4</v>
      </c>
    </row>
    <row r="5" spans="1:5" ht="21" customHeight="1">
      <c r="A5" s="16"/>
      <c r="B5" s="17"/>
      <c r="C5" s="18"/>
      <c r="D5" s="18"/>
      <c r="E5" s="19"/>
    </row>
    <row r="6" spans="1:5" ht="42" customHeight="1">
      <c r="A6" s="12" t="s">
        <v>5</v>
      </c>
      <c r="B6" s="20" t="s">
        <v>6</v>
      </c>
      <c r="C6" s="14">
        <f>SUM(C7:C10)</f>
        <v>1940000</v>
      </c>
      <c r="D6" s="14">
        <f>SUM(D7:D10)</f>
        <v>2117415.8000000003</v>
      </c>
      <c r="E6" s="21">
        <f aca="true" t="shared" si="0" ref="E6:E16">(D6/C6)*100%</f>
        <v>1.0914514432989693</v>
      </c>
    </row>
    <row r="7" spans="1:5" ht="12.75">
      <c r="A7" s="9"/>
      <c r="B7" s="22" t="s">
        <v>7</v>
      </c>
      <c r="C7" s="23">
        <v>1800000</v>
      </c>
      <c r="D7" s="23">
        <v>1949698.67</v>
      </c>
      <c r="E7" s="24">
        <f t="shared" si="0"/>
        <v>1.0831659277777776</v>
      </c>
    </row>
    <row r="8" spans="1:5" ht="12.75">
      <c r="A8" s="9"/>
      <c r="B8" s="22" t="s">
        <v>8</v>
      </c>
      <c r="C8" s="23">
        <v>45000</v>
      </c>
      <c r="D8" s="23">
        <v>76904.03</v>
      </c>
      <c r="E8" s="24">
        <f t="shared" si="0"/>
        <v>1.7089784444444445</v>
      </c>
    </row>
    <row r="9" spans="1:5" ht="12.75">
      <c r="A9" s="9"/>
      <c r="B9" s="22" t="s">
        <v>126</v>
      </c>
      <c r="C9" s="23">
        <v>80000</v>
      </c>
      <c r="D9" s="23">
        <v>81192.5</v>
      </c>
      <c r="E9" s="24">
        <f t="shared" si="0"/>
        <v>1.01490625</v>
      </c>
    </row>
    <row r="10" spans="1:5" ht="24">
      <c r="A10" s="9"/>
      <c r="B10" s="25" t="s">
        <v>10</v>
      </c>
      <c r="C10" s="23">
        <v>15000</v>
      </c>
      <c r="D10" s="23">
        <v>9620.6</v>
      </c>
      <c r="E10" s="24">
        <f t="shared" si="0"/>
        <v>0.6413733333333334</v>
      </c>
    </row>
    <row r="11" spans="1:5" ht="42" customHeight="1">
      <c r="A11" s="12" t="s">
        <v>11</v>
      </c>
      <c r="B11" s="26" t="s">
        <v>12</v>
      </c>
      <c r="C11" s="14">
        <f>SUM(C12:C15)</f>
        <v>934000</v>
      </c>
      <c r="D11" s="14">
        <f>SUM(D12:D15)</f>
        <v>1053578.5</v>
      </c>
      <c r="E11" s="21">
        <f t="shared" si="0"/>
        <v>1.1280283725910065</v>
      </c>
    </row>
    <row r="12" spans="1:5" ht="12.75">
      <c r="A12" s="9"/>
      <c r="B12" s="22" t="s">
        <v>13</v>
      </c>
      <c r="C12" s="23">
        <v>6000</v>
      </c>
      <c r="D12" s="23">
        <v>1000</v>
      </c>
      <c r="E12" s="24">
        <f t="shared" si="0"/>
        <v>0.16666666666666666</v>
      </c>
    </row>
    <row r="13" spans="1:5" ht="12.75">
      <c r="A13" s="9"/>
      <c r="B13" s="22" t="s">
        <v>14</v>
      </c>
      <c r="C13" s="23">
        <v>900000</v>
      </c>
      <c r="D13" s="23">
        <v>1034678.5</v>
      </c>
      <c r="E13" s="24">
        <f t="shared" si="0"/>
        <v>1.1496427777777778</v>
      </c>
    </row>
    <row r="14" spans="1:7" ht="12.75">
      <c r="A14" s="9"/>
      <c r="B14" s="22" t="s">
        <v>15</v>
      </c>
      <c r="C14" s="23">
        <v>25000</v>
      </c>
      <c r="D14" s="23">
        <v>15150</v>
      </c>
      <c r="E14" s="24">
        <f t="shared" si="0"/>
        <v>0.606</v>
      </c>
      <c r="G14" t="s">
        <v>4</v>
      </c>
    </row>
    <row r="15" spans="1:5" ht="12.75">
      <c r="A15" s="9"/>
      <c r="B15" s="22" t="s">
        <v>16</v>
      </c>
      <c r="C15" s="23">
        <v>3000</v>
      </c>
      <c r="D15" s="23">
        <v>2750</v>
      </c>
      <c r="E15" s="24">
        <f t="shared" si="0"/>
        <v>0.9166666666666666</v>
      </c>
    </row>
    <row r="16" spans="1:5" ht="36">
      <c r="A16" s="9"/>
      <c r="B16" s="26" t="s">
        <v>111</v>
      </c>
      <c r="C16" s="14">
        <f>C4+C6+C11</f>
        <v>4877410.9399999995</v>
      </c>
      <c r="D16" s="14">
        <f>D6+D11</f>
        <v>3170994.3000000003</v>
      </c>
      <c r="E16" s="21">
        <f t="shared" si="0"/>
        <v>0.650138841899592</v>
      </c>
    </row>
    <row r="17" spans="1:5" ht="18">
      <c r="A17" s="9"/>
      <c r="B17" s="9"/>
      <c r="C17" s="28"/>
      <c r="D17" s="28"/>
      <c r="E17" s="29"/>
    </row>
    <row r="18" spans="1:7" ht="20.25">
      <c r="A18" s="9"/>
      <c r="B18" s="30" t="s">
        <v>20</v>
      </c>
      <c r="C18" s="28"/>
      <c r="D18" s="28"/>
      <c r="E18" s="29"/>
      <c r="G18" s="31" t="s">
        <v>4</v>
      </c>
    </row>
    <row r="19" spans="1:5" ht="64.5" customHeight="1">
      <c r="A19" s="32" t="s">
        <v>21</v>
      </c>
      <c r="B19" s="33" t="s">
        <v>22</v>
      </c>
      <c r="C19" s="14">
        <f>C20+C21+C22+C23+C28+C32</f>
        <v>1072854</v>
      </c>
      <c r="D19" s="14">
        <f>D20+D21+D22+D23+D28+D32</f>
        <v>848089.3600000001</v>
      </c>
      <c r="E19" s="21">
        <f aca="true" t="shared" si="1" ref="E19:E71">(D19/C19)*100%</f>
        <v>0.7904983902749116</v>
      </c>
    </row>
    <row r="20" spans="1:5" ht="15.75">
      <c r="A20" s="34" t="s">
        <v>23</v>
      </c>
      <c r="B20" s="35" t="s">
        <v>24</v>
      </c>
      <c r="C20" s="36">
        <v>540000</v>
      </c>
      <c r="D20" s="36">
        <v>463663.5</v>
      </c>
      <c r="E20" s="37">
        <f>(D20/C20)*100%</f>
        <v>0.8586361111111112</v>
      </c>
    </row>
    <row r="21" spans="1:5" ht="15.75">
      <c r="A21" s="34" t="s">
        <v>25</v>
      </c>
      <c r="B21" s="35" t="s">
        <v>26</v>
      </c>
      <c r="C21" s="36">
        <v>113000</v>
      </c>
      <c r="D21" s="36">
        <v>93806.16</v>
      </c>
      <c r="E21" s="37">
        <f t="shared" si="1"/>
        <v>0.8301430088495576</v>
      </c>
    </row>
    <row r="22" spans="1:5" ht="15.75">
      <c r="A22" s="38" t="s">
        <v>27</v>
      </c>
      <c r="B22" s="35" t="s">
        <v>28</v>
      </c>
      <c r="C22" s="36">
        <v>85000</v>
      </c>
      <c r="D22" s="36">
        <v>68860.3</v>
      </c>
      <c r="E22" s="37">
        <f t="shared" si="1"/>
        <v>0.8101211764705882</v>
      </c>
    </row>
    <row r="23" spans="1:5" ht="15.75">
      <c r="A23" s="38" t="s">
        <v>29</v>
      </c>
      <c r="B23" s="35" t="s">
        <v>30</v>
      </c>
      <c r="C23" s="36">
        <f>SUM(C27+C26+C25+C24)</f>
        <v>101000</v>
      </c>
      <c r="D23" s="36">
        <f>SUM(D24:D27)</f>
        <v>64359.57</v>
      </c>
      <c r="E23" s="37">
        <f t="shared" si="1"/>
        <v>0.6372234653465346</v>
      </c>
    </row>
    <row r="24" spans="1:5" ht="12.75">
      <c r="A24" s="39"/>
      <c r="B24" s="22" t="s">
        <v>31</v>
      </c>
      <c r="C24" s="23">
        <v>50000</v>
      </c>
      <c r="D24" s="23">
        <v>25833.11</v>
      </c>
      <c r="E24" s="24">
        <f t="shared" si="1"/>
        <v>0.5166622</v>
      </c>
    </row>
    <row r="25" spans="1:5" ht="12.75">
      <c r="A25" s="39"/>
      <c r="B25" s="22" t="s">
        <v>32</v>
      </c>
      <c r="C25" s="23">
        <v>20000</v>
      </c>
      <c r="D25" s="23">
        <v>14239.56</v>
      </c>
      <c r="E25" s="24">
        <f t="shared" si="1"/>
        <v>0.711978</v>
      </c>
    </row>
    <row r="26" spans="1:5" ht="12.75">
      <c r="A26" s="39"/>
      <c r="B26" s="22" t="s">
        <v>33</v>
      </c>
      <c r="C26" s="23">
        <v>14000</v>
      </c>
      <c r="D26" s="23">
        <v>10749.61</v>
      </c>
      <c r="E26" s="24">
        <f t="shared" si="1"/>
        <v>0.7678292857142858</v>
      </c>
    </row>
    <row r="27" spans="1:5" ht="24">
      <c r="A27" s="39"/>
      <c r="B27" s="25" t="s">
        <v>34</v>
      </c>
      <c r="C27" s="40">
        <v>17000</v>
      </c>
      <c r="D27" s="40">
        <v>13537.29</v>
      </c>
      <c r="E27" s="24">
        <f t="shared" si="1"/>
        <v>0.7963111764705882</v>
      </c>
    </row>
    <row r="28" spans="1:5" ht="15.75">
      <c r="A28" s="34" t="s">
        <v>35</v>
      </c>
      <c r="B28" s="35" t="s">
        <v>36</v>
      </c>
      <c r="C28" s="36">
        <f>SUM(C29:C31)</f>
        <v>40000</v>
      </c>
      <c r="D28" s="36">
        <f>SUM(D29:D31)</f>
        <v>24071.75</v>
      </c>
      <c r="E28" s="37">
        <f t="shared" si="1"/>
        <v>0.60179375</v>
      </c>
    </row>
    <row r="29" spans="1:5" ht="12.75">
      <c r="A29" s="9"/>
      <c r="B29" s="22" t="s">
        <v>37</v>
      </c>
      <c r="C29" s="23">
        <v>10000</v>
      </c>
      <c r="D29" s="23">
        <v>5245.18</v>
      </c>
      <c r="E29" s="24">
        <f t="shared" si="1"/>
        <v>0.524518</v>
      </c>
    </row>
    <row r="30" spans="1:5" ht="12.75">
      <c r="A30" s="9"/>
      <c r="B30" s="22" t="s">
        <v>38</v>
      </c>
      <c r="C30" s="23">
        <v>10000</v>
      </c>
      <c r="D30" s="23"/>
      <c r="E30" s="24">
        <f t="shared" si="1"/>
        <v>0</v>
      </c>
    </row>
    <row r="31" spans="1:5" ht="12.75">
      <c r="A31" s="9"/>
      <c r="B31" s="22" t="s">
        <v>112</v>
      </c>
      <c r="C31" s="23">
        <v>20000</v>
      </c>
      <c r="D31" s="23">
        <v>18826.57</v>
      </c>
      <c r="E31" s="24">
        <f t="shared" si="1"/>
        <v>0.9413285</v>
      </c>
    </row>
    <row r="32" spans="1:5" ht="15.75">
      <c r="A32" s="34" t="s">
        <v>39</v>
      </c>
      <c r="B32" s="35" t="s">
        <v>40</v>
      </c>
      <c r="C32" s="36">
        <f>SUM(C33:C39)</f>
        <v>193854</v>
      </c>
      <c r="D32" s="36">
        <f>SUM(D33:D39)</f>
        <v>133328.08000000002</v>
      </c>
      <c r="E32" s="37">
        <f t="shared" si="1"/>
        <v>0.6877757487593757</v>
      </c>
    </row>
    <row r="33" spans="1:6" ht="24">
      <c r="A33" s="9"/>
      <c r="B33" s="25" t="s">
        <v>41</v>
      </c>
      <c r="C33" s="40">
        <v>25000</v>
      </c>
      <c r="D33" s="42">
        <v>18056.41</v>
      </c>
      <c r="E33" s="24">
        <f t="shared" si="1"/>
        <v>0.7222564</v>
      </c>
      <c r="F33" s="43"/>
    </row>
    <row r="34" spans="1:6" ht="12.75">
      <c r="A34" s="9"/>
      <c r="B34" s="44" t="s">
        <v>42</v>
      </c>
      <c r="C34" s="23">
        <v>18000</v>
      </c>
      <c r="D34" s="23">
        <v>14354.37</v>
      </c>
      <c r="E34" s="24">
        <f t="shared" si="1"/>
        <v>0.7974650000000001</v>
      </c>
      <c r="F34" s="43"/>
    </row>
    <row r="35" spans="1:6" ht="12.75">
      <c r="A35" s="9"/>
      <c r="B35" s="44" t="s">
        <v>43</v>
      </c>
      <c r="C35" s="23">
        <v>15000</v>
      </c>
      <c r="D35" s="23">
        <v>8628.02</v>
      </c>
      <c r="E35" s="24">
        <f t="shared" si="1"/>
        <v>0.5752013333333333</v>
      </c>
      <c r="F35" s="43"/>
    </row>
    <row r="36" spans="1:6" ht="12.75">
      <c r="A36" s="9"/>
      <c r="B36" s="44" t="s">
        <v>44</v>
      </c>
      <c r="C36" s="23">
        <v>10000</v>
      </c>
      <c r="D36" s="23">
        <v>2492.76</v>
      </c>
      <c r="E36" s="24">
        <f t="shared" si="1"/>
        <v>0.24927600000000003</v>
      </c>
      <c r="F36" s="43"/>
    </row>
    <row r="37" spans="1:6" ht="36">
      <c r="A37" s="9"/>
      <c r="B37" s="45" t="s">
        <v>45</v>
      </c>
      <c r="C37" s="40">
        <v>10000</v>
      </c>
      <c r="D37" s="40">
        <v>6946.23</v>
      </c>
      <c r="E37" s="24">
        <f t="shared" si="1"/>
        <v>0.694623</v>
      </c>
      <c r="F37" s="43"/>
    </row>
    <row r="38" spans="1:6" ht="12.75">
      <c r="A38" s="9"/>
      <c r="B38" s="44" t="s">
        <v>46</v>
      </c>
      <c r="C38" s="23">
        <v>18000</v>
      </c>
      <c r="D38" s="23">
        <v>13762.66</v>
      </c>
      <c r="E38" s="24">
        <f t="shared" si="1"/>
        <v>0.7645922222222222</v>
      </c>
      <c r="F38" s="43"/>
    </row>
    <row r="39" spans="1:6" ht="24">
      <c r="A39" s="9"/>
      <c r="B39" s="45" t="s">
        <v>47</v>
      </c>
      <c r="C39" s="40">
        <v>97854</v>
      </c>
      <c r="D39" s="40">
        <v>69087.63</v>
      </c>
      <c r="E39" s="24">
        <f t="shared" si="1"/>
        <v>0.7060276534428843</v>
      </c>
      <c r="F39" s="43"/>
    </row>
    <row r="40" spans="1:5" ht="72" customHeight="1">
      <c r="A40" s="46" t="s">
        <v>48</v>
      </c>
      <c r="B40" s="47" t="s">
        <v>49</v>
      </c>
      <c r="C40" s="48">
        <f>C41+C42+C43+C44+C45+C46</f>
        <v>83000</v>
      </c>
      <c r="D40" s="48">
        <f>SUM(D41:D46)</f>
        <v>65077.58</v>
      </c>
      <c r="E40" s="21">
        <f t="shared" si="1"/>
        <v>0.7840672289156627</v>
      </c>
    </row>
    <row r="41" spans="1:5" ht="24">
      <c r="A41" s="34" t="s">
        <v>23</v>
      </c>
      <c r="B41" s="25" t="s">
        <v>50</v>
      </c>
      <c r="C41" s="49">
        <v>26000</v>
      </c>
      <c r="D41" s="49">
        <v>23166.85</v>
      </c>
      <c r="E41" s="24">
        <f t="shared" si="1"/>
        <v>0.8910326923076922</v>
      </c>
    </row>
    <row r="42" spans="1:5" ht="24">
      <c r="A42" s="34" t="s">
        <v>25</v>
      </c>
      <c r="B42" s="25" t="s">
        <v>51</v>
      </c>
      <c r="C42" s="49">
        <v>4000</v>
      </c>
      <c r="D42" s="23">
        <v>1417.7</v>
      </c>
      <c r="E42" s="24">
        <f t="shared" si="1"/>
        <v>0.354425</v>
      </c>
    </row>
    <row r="43" spans="1:5" ht="24">
      <c r="A43" s="34" t="s">
        <v>27</v>
      </c>
      <c r="B43" s="25" t="s">
        <v>52</v>
      </c>
      <c r="C43" s="40">
        <v>5000</v>
      </c>
      <c r="D43" s="40">
        <v>2357.78</v>
      </c>
      <c r="E43" s="24">
        <f t="shared" si="1"/>
        <v>0.47155600000000003</v>
      </c>
    </row>
    <row r="44" spans="1:5" ht="12.75">
      <c r="A44" s="34" t="s">
        <v>29</v>
      </c>
      <c r="B44" s="25" t="s">
        <v>53</v>
      </c>
      <c r="C44" s="49">
        <v>15000</v>
      </c>
      <c r="D44" s="23">
        <v>11663.75</v>
      </c>
      <c r="E44" s="24">
        <f t="shared" si="1"/>
        <v>0.7775833333333333</v>
      </c>
    </row>
    <row r="45" spans="1:5" ht="12.75">
      <c r="A45" s="34" t="s">
        <v>54</v>
      </c>
      <c r="B45" s="25" t="s">
        <v>55</v>
      </c>
      <c r="C45" s="49">
        <v>28000</v>
      </c>
      <c r="D45" s="23">
        <v>24671.2</v>
      </c>
      <c r="E45" s="24">
        <f t="shared" si="1"/>
        <v>0.8811142857142857</v>
      </c>
    </row>
    <row r="46" spans="1:5" ht="24">
      <c r="A46" s="34" t="s">
        <v>39</v>
      </c>
      <c r="B46" s="25" t="s">
        <v>56</v>
      </c>
      <c r="C46" s="49">
        <v>5000</v>
      </c>
      <c r="D46" s="40">
        <v>1800.3</v>
      </c>
      <c r="E46" s="24">
        <f t="shared" si="1"/>
        <v>0.36006</v>
      </c>
    </row>
    <row r="47" spans="1:5" ht="69.75" customHeight="1">
      <c r="A47" s="46" t="s">
        <v>57</v>
      </c>
      <c r="B47" s="33" t="s">
        <v>58</v>
      </c>
      <c r="C47" s="48">
        <v>17000</v>
      </c>
      <c r="D47" s="14">
        <v>9458.72</v>
      </c>
      <c r="E47" s="21">
        <f t="shared" si="1"/>
        <v>0.556395294117647</v>
      </c>
    </row>
    <row r="48" spans="1:5" ht="94.5" customHeight="1">
      <c r="A48" s="32" t="s">
        <v>59</v>
      </c>
      <c r="B48" s="26" t="s">
        <v>60</v>
      </c>
      <c r="C48" s="48">
        <f>SUM(C49:C61)</f>
        <v>775000</v>
      </c>
      <c r="D48" s="48">
        <f>SUM(D49:D61)</f>
        <v>647263.5799999998</v>
      </c>
      <c r="E48" s="21">
        <f t="shared" si="1"/>
        <v>0.8351788129032256</v>
      </c>
    </row>
    <row r="49" spans="1:6" ht="24">
      <c r="A49" s="50" t="s">
        <v>61</v>
      </c>
      <c r="B49" s="25" t="s">
        <v>62</v>
      </c>
      <c r="C49" s="49">
        <v>620000</v>
      </c>
      <c r="D49" s="49">
        <v>549146.19</v>
      </c>
      <c r="E49" s="24">
        <f t="shared" si="1"/>
        <v>0.8857196612903225</v>
      </c>
      <c r="F49" s="51"/>
    </row>
    <row r="50" spans="1:5" ht="12.75">
      <c r="A50" s="50" t="s">
        <v>63</v>
      </c>
      <c r="B50" s="25" t="s">
        <v>64</v>
      </c>
      <c r="C50" s="49">
        <v>3500</v>
      </c>
      <c r="D50" s="23">
        <v>2380.17</v>
      </c>
      <c r="E50" s="24">
        <f t="shared" si="1"/>
        <v>0.6800485714285714</v>
      </c>
    </row>
    <row r="51" spans="1:5" ht="12.75">
      <c r="A51" s="50" t="s">
        <v>65</v>
      </c>
      <c r="B51" s="25" t="s">
        <v>66</v>
      </c>
      <c r="C51" s="49">
        <v>50000</v>
      </c>
      <c r="D51" s="23">
        <v>38743.15</v>
      </c>
      <c r="E51" s="24">
        <f t="shared" si="1"/>
        <v>0.7748630000000001</v>
      </c>
    </row>
    <row r="52" spans="1:5" ht="12.75">
      <c r="A52" s="50" t="s">
        <v>67</v>
      </c>
      <c r="B52" s="25" t="s">
        <v>68</v>
      </c>
      <c r="C52" s="49">
        <v>1000</v>
      </c>
      <c r="D52" s="23">
        <v>316.25</v>
      </c>
      <c r="E52" s="24">
        <f t="shared" si="1"/>
        <v>0.31625</v>
      </c>
    </row>
    <row r="53" spans="1:5" ht="12.75">
      <c r="A53" s="50" t="s">
        <v>35</v>
      </c>
      <c r="B53" s="25" t="s">
        <v>69</v>
      </c>
      <c r="C53" s="49">
        <v>2000</v>
      </c>
      <c r="D53" s="23">
        <v>463.08</v>
      </c>
      <c r="E53" s="24">
        <f t="shared" si="1"/>
        <v>0.23154</v>
      </c>
    </row>
    <row r="54" spans="1:5" ht="24">
      <c r="A54" s="50" t="s">
        <v>70</v>
      </c>
      <c r="B54" s="25" t="s">
        <v>71</v>
      </c>
      <c r="C54" s="40">
        <v>2500</v>
      </c>
      <c r="D54" s="40">
        <v>142.04</v>
      </c>
      <c r="E54" s="24">
        <f t="shared" si="1"/>
        <v>0.056816</v>
      </c>
    </row>
    <row r="55" spans="1:5" ht="36">
      <c r="A55" s="52" t="s">
        <v>72</v>
      </c>
      <c r="B55" s="25" t="s">
        <v>73</v>
      </c>
      <c r="C55" s="40">
        <v>5000</v>
      </c>
      <c r="D55" s="40">
        <v>2328.61</v>
      </c>
      <c r="E55" s="24">
        <f t="shared" si="1"/>
        <v>0.465722</v>
      </c>
    </row>
    <row r="56" spans="1:5" ht="12.75">
      <c r="A56" s="50" t="s">
        <v>74</v>
      </c>
      <c r="B56" s="22" t="s">
        <v>75</v>
      </c>
      <c r="C56" s="23">
        <v>2000</v>
      </c>
      <c r="D56" s="23">
        <v>293.23</v>
      </c>
      <c r="E56" s="24">
        <f t="shared" si="1"/>
        <v>0.146615</v>
      </c>
    </row>
    <row r="57" spans="1:5" ht="24">
      <c r="A57" s="50" t="s">
        <v>76</v>
      </c>
      <c r="B57" s="25" t="s">
        <v>77</v>
      </c>
      <c r="C57" s="40">
        <v>25000</v>
      </c>
      <c r="D57" s="40">
        <v>3898.2</v>
      </c>
      <c r="E57" s="24">
        <f t="shared" si="1"/>
        <v>0.15592799999999998</v>
      </c>
    </row>
    <row r="58" spans="1:5" ht="12.75">
      <c r="A58" s="50">
        <v>10</v>
      </c>
      <c r="B58" s="22" t="s">
        <v>78</v>
      </c>
      <c r="C58" s="23">
        <v>60000</v>
      </c>
      <c r="D58" s="23">
        <v>48551.33</v>
      </c>
      <c r="E58" s="24">
        <f t="shared" si="1"/>
        <v>0.8091888333333334</v>
      </c>
    </row>
    <row r="59" spans="1:5" ht="12.75">
      <c r="A59" s="50">
        <v>11</v>
      </c>
      <c r="B59" s="22" t="s">
        <v>79</v>
      </c>
      <c r="C59" s="23">
        <v>2000</v>
      </c>
      <c r="D59" s="23">
        <v>574.26</v>
      </c>
      <c r="E59" s="24">
        <f t="shared" si="1"/>
        <v>0.28713</v>
      </c>
    </row>
    <row r="60" spans="1:5" ht="12.75">
      <c r="A60" s="50">
        <v>12</v>
      </c>
      <c r="B60" s="22" t="s">
        <v>80</v>
      </c>
      <c r="C60" s="23">
        <v>2000</v>
      </c>
      <c r="D60" s="23">
        <v>427.07</v>
      </c>
      <c r="E60" s="24">
        <f t="shared" si="1"/>
        <v>0.213535</v>
      </c>
    </row>
    <row r="61" spans="1:5" ht="12.75">
      <c r="A61" s="53" t="s">
        <v>4</v>
      </c>
      <c r="B61" s="22" t="s">
        <v>4</v>
      </c>
      <c r="C61" s="54" t="s">
        <v>4</v>
      </c>
      <c r="D61" s="54" t="s">
        <v>4</v>
      </c>
      <c r="E61" s="24" t="s">
        <v>4</v>
      </c>
    </row>
    <row r="62" spans="1:5" s="58" customFormat="1" ht="25.5">
      <c r="A62" s="55" t="s">
        <v>82</v>
      </c>
      <c r="B62" s="56" t="s">
        <v>83</v>
      </c>
      <c r="C62" s="57">
        <v>5000</v>
      </c>
      <c r="D62" s="57">
        <v>953.91</v>
      </c>
      <c r="E62" s="37">
        <f t="shared" si="1"/>
        <v>0.190782</v>
      </c>
    </row>
    <row r="63" spans="1:5" s="58" customFormat="1" ht="25.5">
      <c r="A63" s="32" t="s">
        <v>84</v>
      </c>
      <c r="B63" s="56" t="s">
        <v>85</v>
      </c>
      <c r="C63" s="57">
        <v>90000</v>
      </c>
      <c r="D63" s="57">
        <v>97337.5</v>
      </c>
      <c r="E63" s="37">
        <f t="shared" si="1"/>
        <v>1.0815277777777779</v>
      </c>
    </row>
    <row r="64" spans="1:5" s="58" customFormat="1" ht="25.5">
      <c r="A64" s="32" t="s">
        <v>86</v>
      </c>
      <c r="B64" s="56" t="s">
        <v>87</v>
      </c>
      <c r="C64" s="57">
        <v>25000</v>
      </c>
      <c r="D64" s="57">
        <v>21188.22</v>
      </c>
      <c r="E64" s="37">
        <f t="shared" si="1"/>
        <v>0.8475288000000001</v>
      </c>
    </row>
    <row r="65" spans="1:5" s="58" customFormat="1" ht="25.5">
      <c r="A65" s="32" t="s">
        <v>88</v>
      </c>
      <c r="B65" s="56" t="s">
        <v>89</v>
      </c>
      <c r="C65" s="57">
        <v>900000</v>
      </c>
      <c r="D65" s="57">
        <v>1034597.01</v>
      </c>
      <c r="E65" s="37">
        <f t="shared" si="1"/>
        <v>1.1495522333333335</v>
      </c>
    </row>
    <row r="66" spans="1:5" s="58" customFormat="1" ht="38.25">
      <c r="A66" s="32" t="s">
        <v>2</v>
      </c>
      <c r="B66" s="56" t="s">
        <v>90</v>
      </c>
      <c r="C66" s="59">
        <f>SUM(C67:C70)</f>
        <v>183000</v>
      </c>
      <c r="D66" s="59">
        <f>SUM(D67:D70)</f>
        <v>173918.99000000002</v>
      </c>
      <c r="E66" s="37">
        <f t="shared" si="1"/>
        <v>0.9503769945355193</v>
      </c>
    </row>
    <row r="67" spans="1:5" ht="51">
      <c r="A67" s="60" t="s">
        <v>23</v>
      </c>
      <c r="B67" s="61" t="s">
        <v>91</v>
      </c>
      <c r="C67" s="40">
        <v>105000</v>
      </c>
      <c r="D67" s="40">
        <v>109175.08</v>
      </c>
      <c r="E67" s="24">
        <f t="shared" si="1"/>
        <v>1.0397626666666666</v>
      </c>
    </row>
    <row r="68" spans="1:5" ht="25.5">
      <c r="A68" s="60" t="s">
        <v>63</v>
      </c>
      <c r="B68" s="62" t="s">
        <v>92</v>
      </c>
      <c r="C68" s="40">
        <v>43000</v>
      </c>
      <c r="D68" s="40">
        <v>32370.93</v>
      </c>
      <c r="E68" s="24">
        <f t="shared" si="1"/>
        <v>0.7528123255813953</v>
      </c>
    </row>
    <row r="69" spans="1:5" ht="12.75">
      <c r="A69" s="60" t="s">
        <v>27</v>
      </c>
      <c r="B69" s="63" t="s">
        <v>93</v>
      </c>
      <c r="C69" s="23">
        <v>30000</v>
      </c>
      <c r="D69" s="23">
        <v>28502.34</v>
      </c>
      <c r="E69" s="24">
        <f t="shared" si="1"/>
        <v>0.950078</v>
      </c>
    </row>
    <row r="70" spans="1:5" ht="43.5" customHeight="1">
      <c r="A70" s="60" t="s">
        <v>67</v>
      </c>
      <c r="B70" s="61" t="s">
        <v>94</v>
      </c>
      <c r="C70" s="40">
        <v>5000</v>
      </c>
      <c r="D70" s="40">
        <v>3870.64</v>
      </c>
      <c r="E70" s="24">
        <f t="shared" si="1"/>
        <v>0.7741279999999999</v>
      </c>
    </row>
    <row r="71" spans="1:5" ht="54">
      <c r="A71" s="9"/>
      <c r="B71" s="26" t="s">
        <v>127</v>
      </c>
      <c r="C71" s="48">
        <f>C19+C40+C47+C48+C62+C63+C64+C65+C66</f>
        <v>3150854</v>
      </c>
      <c r="D71" s="48">
        <f>SUM(D19+D40+D47+D48+D62+D63+D64+D65+D66)</f>
        <v>2897884.87</v>
      </c>
      <c r="E71" s="21">
        <f t="shared" si="1"/>
        <v>0.9197141060804468</v>
      </c>
    </row>
    <row r="72" spans="1:5" ht="66" customHeight="1">
      <c r="A72" s="55" t="s">
        <v>95</v>
      </c>
      <c r="B72" s="26" t="s">
        <v>104</v>
      </c>
      <c r="C72" s="48">
        <f>C73-C71</f>
        <v>1726556.9399999995</v>
      </c>
      <c r="D72" s="48">
        <f>(D73-D71)</f>
        <v>273109.43000000017</v>
      </c>
      <c r="E72" s="21"/>
    </row>
    <row r="73" spans="1:5" ht="72">
      <c r="A73" s="67"/>
      <c r="B73" s="26" t="s">
        <v>105</v>
      </c>
      <c r="C73" s="48">
        <f>C4+C6+C11</f>
        <v>4877410.9399999995</v>
      </c>
      <c r="D73" s="48">
        <f>D16</f>
        <v>3170994.3000000003</v>
      </c>
      <c r="E73" s="21"/>
    </row>
    <row r="74" ht="28.5" customHeight="1">
      <c r="A74" s="68" t="s">
        <v>4</v>
      </c>
    </row>
    <row r="75" spans="1:2" ht="30" customHeight="1">
      <c r="A75" s="69" t="s">
        <v>106</v>
      </c>
      <c r="B75" s="70" t="s">
        <v>123</v>
      </c>
    </row>
    <row r="76" spans="1:5" ht="78.75">
      <c r="A76" s="71"/>
      <c r="B76" s="78" t="s">
        <v>128</v>
      </c>
      <c r="C76" s="79"/>
      <c r="D76" s="79"/>
      <c r="E76" s="80"/>
    </row>
    <row r="77" spans="1:5" ht="30">
      <c r="A77" s="71"/>
      <c r="B77" s="72" t="s">
        <v>129</v>
      </c>
      <c r="C77" s="81" t="s">
        <v>130</v>
      </c>
      <c r="D77" s="82" t="s">
        <v>131</v>
      </c>
      <c r="E77" s="74"/>
    </row>
    <row r="78" spans="2:4" ht="15.75">
      <c r="B78" s="72" t="s">
        <v>132</v>
      </c>
      <c r="C78" s="83" t="s">
        <v>133</v>
      </c>
      <c r="D78" s="84" t="s">
        <v>134</v>
      </c>
    </row>
    <row r="79" spans="2:4" ht="15.75">
      <c r="B79" s="72" t="s">
        <v>132</v>
      </c>
      <c r="C79" s="85" t="s">
        <v>135</v>
      </c>
      <c r="D79" s="84" t="s">
        <v>136</v>
      </c>
    </row>
    <row r="80" spans="2:4" ht="15.75">
      <c r="B80" s="72" t="s">
        <v>132</v>
      </c>
      <c r="C80" s="84" t="s">
        <v>137</v>
      </c>
      <c r="D80" s="84" t="s">
        <v>131</v>
      </c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Sekretarz</cp:lastModifiedBy>
  <cp:lastPrinted>2015-02-26T08:49:51Z</cp:lastPrinted>
  <dcterms:modified xsi:type="dcterms:W3CDTF">2015-02-26T08:51:36Z</dcterms:modified>
  <cp:category/>
  <cp:version/>
  <cp:contentType/>
  <cp:contentStatus/>
</cp:coreProperties>
</file>