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37" activeTab="0"/>
  </bookViews>
  <sheets>
    <sheet name="plan finansowy na 08.2015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<sst xmlns="http://schemas.openxmlformats.org/spreadsheetml/2006/main" count="141" uniqueCount="124">
  <si>
    <t xml:space="preserve"> </t>
  </si>
  <si>
    <t xml:space="preserve">  </t>
  </si>
  <si>
    <t>I</t>
  </si>
  <si>
    <t>PLAN</t>
  </si>
  <si>
    <t>%</t>
  </si>
  <si>
    <t>II</t>
  </si>
  <si>
    <t>PRZYCHODY OGÓŁEM w tym :</t>
  </si>
  <si>
    <t>wpływy ze składek</t>
  </si>
  <si>
    <t>odsetki bankowe</t>
  </si>
  <si>
    <t>przychody z tytułu opłat rejestracyjnych</t>
  </si>
  <si>
    <t>III</t>
  </si>
  <si>
    <t>INNE PRZYCHODY OGÓŁEM w tym :</t>
  </si>
  <si>
    <t>sponsorzy</t>
  </si>
  <si>
    <t>kształcenie podyplomowe</t>
  </si>
  <si>
    <t xml:space="preserve">szkolenia przypominające </t>
  </si>
  <si>
    <t>inne przychody</t>
  </si>
  <si>
    <t>IV</t>
  </si>
  <si>
    <t>WYDATKI  w tym:</t>
  </si>
  <si>
    <t>A</t>
  </si>
  <si>
    <t>DZIAŁALNOŚĆ BIURA OGÓŁEM (1+2+3+4+5+6) w tym:</t>
  </si>
  <si>
    <t>1.</t>
  </si>
  <si>
    <t>osobowy fundusz płac</t>
  </si>
  <si>
    <t>2.</t>
  </si>
  <si>
    <t>ubezpieczenia społ.  ZUS</t>
  </si>
  <si>
    <t>3.</t>
  </si>
  <si>
    <t>bezosobowy fundusz płac</t>
  </si>
  <si>
    <t>4.</t>
  </si>
  <si>
    <t>wydatki rzeczowe w tym:</t>
  </si>
  <si>
    <t>* wyposażenie, śr. trwałe</t>
  </si>
  <si>
    <t>*materiały biurowe</t>
  </si>
  <si>
    <t>*inne  (bilety MZK, mat techniczne, art. spożywcze)</t>
  </si>
  <si>
    <t xml:space="preserve">5. </t>
  </si>
  <si>
    <t>Usługi obce ogółem w tym :</t>
  </si>
  <si>
    <t>*konserwacja, serwis sprzętu</t>
  </si>
  <si>
    <t>remonty, naprawy</t>
  </si>
  <si>
    <t>opłaty pocztowe, bankowe, inne</t>
  </si>
  <si>
    <t>6.</t>
  </si>
  <si>
    <t>Pozostałe wydatki w tym:</t>
  </si>
  <si>
    <t>czynsz, ubezpieczenia, monitoring lokali</t>
  </si>
  <si>
    <t>energia, gaz</t>
  </si>
  <si>
    <t>telefony, abonamenty</t>
  </si>
  <si>
    <t>fundusz reprezentacyjny</t>
  </si>
  <si>
    <t>eksploatacja samochodu (opłata za parking, ubezpieczenia, naprawy</t>
  </si>
  <si>
    <t>usługi prawnicze</t>
  </si>
  <si>
    <t>pozostałe koszty ( internet, sprzątanie,chór i inne)</t>
  </si>
  <si>
    <t>B</t>
  </si>
  <si>
    <t>Koszty posiedzeń i szkoleń Prezydium i Rady</t>
  </si>
  <si>
    <t>Delegacje służbowe członków Prezydium i Rady</t>
  </si>
  <si>
    <t>Koszty  posiedzeń pełnomocników</t>
  </si>
  <si>
    <t>5.</t>
  </si>
  <si>
    <t>Koszty organizacji MDP i DP</t>
  </si>
  <si>
    <t>C</t>
  </si>
  <si>
    <t xml:space="preserve">ŚRODKI FINANSOWE DLA OSÓB ODCHODZĄCYCH NA EMERYTURĘ </t>
  </si>
  <si>
    <t>D</t>
  </si>
  <si>
    <t>WYDATKI KOMISJI PROBLEMOWYCH OGÓŁEM (1+2+3+4+5+6+7+8  +9+10+11+12)</t>
  </si>
  <si>
    <t xml:space="preserve">1. </t>
  </si>
  <si>
    <t>Komisja ds. kształcenia i doskonalenia zawodowego</t>
  </si>
  <si>
    <t xml:space="preserve">2. </t>
  </si>
  <si>
    <t xml:space="preserve">3. </t>
  </si>
  <si>
    <t xml:space="preserve">Komisja socjalna </t>
  </si>
  <si>
    <t xml:space="preserve">4. </t>
  </si>
  <si>
    <t xml:space="preserve">Komisja skarg i wniosków </t>
  </si>
  <si>
    <t xml:space="preserve">Komisja ds. szpitalnictwa </t>
  </si>
  <si>
    <t xml:space="preserve">6. </t>
  </si>
  <si>
    <t>Komisja ds. jakości w ochronie zdrowia</t>
  </si>
  <si>
    <t xml:space="preserve">7. </t>
  </si>
  <si>
    <t xml:space="preserve">Komisja ds. nadzoru nad indywidualnymi praktykami pielęgniarskimi / połozniczymi </t>
  </si>
  <si>
    <t xml:space="preserve">8. </t>
  </si>
  <si>
    <t xml:space="preserve">Komisja ds. etyki zawodowej </t>
  </si>
  <si>
    <t xml:space="preserve">9. </t>
  </si>
  <si>
    <t>Komisja ds. promocji zawodów pielęgniarek i połoznych</t>
  </si>
  <si>
    <t xml:space="preserve">Komisja ds.biuletynu </t>
  </si>
  <si>
    <t xml:space="preserve"> Komisje ds.medyc.szkolnej</t>
  </si>
  <si>
    <t>Zespół ds.piel chirurgicznego</t>
  </si>
  <si>
    <t>Zespół ds.piel operacyjnego</t>
  </si>
  <si>
    <t>E</t>
  </si>
  <si>
    <t>WYDATKI KOMISJI REWIZYJNEJ</t>
  </si>
  <si>
    <t>F</t>
  </si>
  <si>
    <t xml:space="preserve">SKŁADKA NA NACZELNĄ RADĘ </t>
  </si>
  <si>
    <t>G</t>
  </si>
  <si>
    <t>KOSZTY SZKOLEŃ PRZYPOMINAJĄCYCH</t>
  </si>
  <si>
    <t>H</t>
  </si>
  <si>
    <t>KSZTAŁCENIE PODYPLOMOWE</t>
  </si>
  <si>
    <t xml:space="preserve">WYDATKI DOTACJI BUDŻETOWEJ OGÓŁEM (1+2+3+4)           w tym : </t>
  </si>
  <si>
    <t>Wydatki prawa wykonywania zawodu oraz prowadzenie rejestru pielęgniarek i położnych</t>
  </si>
  <si>
    <t>Rzecznik Odpowiedzialności Zawodowej</t>
  </si>
  <si>
    <t xml:space="preserve">Okręgowy Sąd </t>
  </si>
  <si>
    <t xml:space="preserve">Działalność Ośrodka Informacyjno - Edukacyjnego </t>
  </si>
  <si>
    <t>J</t>
  </si>
  <si>
    <t>PODATEK DOCHODOWY OD ODSETEK BANKOWYCH</t>
  </si>
  <si>
    <t>K</t>
  </si>
  <si>
    <t>L</t>
  </si>
  <si>
    <t>KOSZTY ZAKUPU LOKALU IZBY</t>
  </si>
  <si>
    <t>Ł</t>
  </si>
  <si>
    <t>ŚRODKI FINANSOWE OGÓŁEM / łącznie z rezerwą finansową/</t>
  </si>
  <si>
    <t xml:space="preserve">                        Szczecin dnia 30.08.2012 r. r</t>
  </si>
  <si>
    <t>KREDYT</t>
  </si>
  <si>
    <t>SPŁATA KREDYTU (RATY PODSTAWOWE)</t>
  </si>
  <si>
    <t xml:space="preserve"> Bilans otwarcia – stan środków finansowych na dzień 1stycznia 201 5 r wynosi 1.290.786,38 w tym: konta bieżące 246.739,39, lokaty   980.000,00  konto oprocentowane progres  64.046,99</t>
  </si>
  <si>
    <t>V</t>
  </si>
  <si>
    <t>SPRZEDAŻ LOKALU</t>
  </si>
  <si>
    <t>WPŁYWY OGÓŁEM       ( I+ II+III)</t>
  </si>
  <si>
    <t>biegły rewident</t>
  </si>
  <si>
    <t>DZIAŁALNOŚĆ MERYTORYCZNA OGÓŁEM (1+2+3+4+5+6)  w tym:</t>
  </si>
  <si>
    <t>Koszty organizacji Zjazdów</t>
  </si>
  <si>
    <t>Inne wydatki(spotk.kier.NZOZ,piel. naczel. ,  )</t>
  </si>
  <si>
    <t>Koszt posiedzeń</t>
  </si>
  <si>
    <t>Koszty refundacji</t>
  </si>
  <si>
    <t>Koszty posiedzeń</t>
  </si>
  <si>
    <t>koszty pomocy socjalnej</t>
  </si>
  <si>
    <t>koszty biuletynu</t>
  </si>
  <si>
    <t>14.</t>
  </si>
  <si>
    <t>Zespół ds.piel diabetologicznego</t>
  </si>
  <si>
    <t>KOSZT WYKOŃCZENIA LOKALU</t>
  </si>
  <si>
    <t>WYDATKI OGÓŁEM (A+B+C+D+E+F+G+H+I+J)</t>
  </si>
  <si>
    <t>M</t>
  </si>
  <si>
    <t>dotacja budżetowa 2015</t>
  </si>
  <si>
    <t>*inne(prenumerata, książki bib., śr. czystości)</t>
  </si>
  <si>
    <t xml:space="preserve"> Szczecin dnia 24.09.2015</t>
  </si>
  <si>
    <r>
      <rPr>
        <b/>
        <sz val="13"/>
        <rFont val="Arial"/>
        <family val="2"/>
      </rPr>
      <t xml:space="preserve">REZERWA FINANSOWA </t>
    </r>
    <r>
      <rPr>
        <b/>
        <sz val="8"/>
        <rFont val="Arial"/>
        <family val="2"/>
      </rPr>
      <t>(</t>
    </r>
    <r>
      <rPr>
        <b/>
        <sz val="9"/>
        <rFont val="Arial"/>
        <family val="2"/>
      </rPr>
      <t>środki finansowe na kontach bankowych-stan na 31.08.2015)</t>
    </r>
  </si>
  <si>
    <t>Komisja ds. Połoznych</t>
  </si>
  <si>
    <t>WYKONANIE    31.08.2015</t>
  </si>
  <si>
    <t>Uchwała Prezydium Rady nr 234/VI/15 09.09.2015                                                                                                             przesunięcie 30.000.00 z punktu C do punktu D1</t>
  </si>
  <si>
    <t>Wykonanie Planu finansowego  2015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</si>
</sst>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#,##0.00&quot; zł&quot;;[Red]\-#,##0.00&quot; zł&quot;"/>
    <numFmt numFmtId="167" formatCode="#,##0.00\ [$zł-415];[Red]\-#,##0.00\ 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4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tted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vertical="center"/>
    </xf>
    <xf numFmtId="0" fontId="5" fillId="0" borderId="14" xfId="0" applyFont="1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 wrapText="1"/>
    </xf>
    <xf numFmtId="164" fontId="3" fillId="33" borderId="14" xfId="0" applyNumberFormat="1" applyFont="1" applyFill="1" applyBorder="1" applyAlignment="1">
      <alignment vertical="center"/>
    </xf>
    <xf numFmtId="0" fontId="3" fillId="0" borderId="14" xfId="0" applyFont="1" applyBorder="1" applyAlignment="1">
      <alignment wrapText="1"/>
    </xf>
    <xf numFmtId="10" fontId="3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/>
    </xf>
    <xf numFmtId="164" fontId="7" fillId="0" borderId="14" xfId="0" applyNumberFormat="1" applyFont="1" applyBorder="1" applyAlignment="1">
      <alignment/>
    </xf>
    <xf numFmtId="10" fontId="8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64" fontId="9" fillId="0" borderId="14" xfId="0" applyNumberFormat="1" applyFont="1" applyBorder="1" applyAlignment="1">
      <alignment/>
    </xf>
    <xf numFmtId="10" fontId="5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/>
    </xf>
    <xf numFmtId="165" fontId="0" fillId="0" borderId="0" xfId="0" applyNumberFormat="1" applyFont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164" fontId="4" fillId="0" borderId="14" xfId="0" applyNumberFormat="1" applyFont="1" applyBorder="1" applyAlignment="1">
      <alignment/>
    </xf>
    <xf numFmtId="10" fontId="4" fillId="0" borderId="14" xfId="0" applyNumberFormat="1" applyFont="1" applyBorder="1" applyAlignment="1">
      <alignment vertical="center"/>
    </xf>
    <xf numFmtId="0" fontId="2" fillId="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64" fontId="7" fillId="0" borderId="14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vertical="center" wrapText="1"/>
    </xf>
    <xf numFmtId="164" fontId="7" fillId="0" borderId="14" xfId="0" applyNumberFormat="1" applyFont="1" applyBorder="1" applyAlignment="1">
      <alignment vertical="center" wrapText="1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164" fontId="4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164" fontId="4" fillId="0" borderId="14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wrapText="1"/>
    </xf>
    <xf numFmtId="0" fontId="12" fillId="0" borderId="14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14" xfId="0" applyFont="1" applyBorder="1" applyAlignment="1">
      <alignment vertical="center" wrapText="1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 horizontal="left"/>
    </xf>
    <xf numFmtId="164" fontId="3" fillId="0" borderId="14" xfId="0" applyNumberFormat="1" applyFont="1" applyBorder="1" applyAlignment="1">
      <alignment/>
    </xf>
    <xf numFmtId="0" fontId="13" fillId="0" borderId="14" xfId="0" applyFont="1" applyBorder="1" applyAlignment="1">
      <alignment horizontal="left" vertical="center" wrapText="1"/>
    </xf>
    <xf numFmtId="0" fontId="5" fillId="33" borderId="14" xfId="0" applyFont="1" applyFill="1" applyBorder="1" applyAlignment="1">
      <alignment/>
    </xf>
    <xf numFmtId="0" fontId="7" fillId="0" borderId="14" xfId="0" applyFont="1" applyBorder="1" applyAlignment="1">
      <alignment wrapText="1"/>
    </xf>
    <xf numFmtId="0" fontId="3" fillId="0" borderId="14" xfId="0" applyFont="1" applyFill="1" applyBorder="1" applyAlignment="1">
      <alignment vertical="center" wrapText="1"/>
    </xf>
    <xf numFmtId="164" fontId="7" fillId="0" borderId="14" xfId="0" applyNumberFormat="1" applyFont="1" applyBorder="1" applyAlignment="1">
      <alignment horizontal="center" vertical="center"/>
    </xf>
    <xf numFmtId="164" fontId="7" fillId="34" borderId="14" xfId="0" applyNumberFormat="1" applyFont="1" applyFill="1" applyBorder="1" applyAlignment="1">
      <alignment/>
    </xf>
    <xf numFmtId="164" fontId="7" fillId="34" borderId="14" xfId="0" applyNumberFormat="1" applyFont="1" applyFill="1" applyBorder="1" applyAlignment="1">
      <alignment horizontal="center" vertical="center"/>
    </xf>
    <xf numFmtId="164" fontId="9" fillId="34" borderId="14" xfId="0" applyNumberFormat="1" applyFont="1" applyFill="1" applyBorder="1" applyAlignment="1">
      <alignment/>
    </xf>
    <xf numFmtId="164" fontId="3" fillId="34" borderId="14" xfId="0" applyNumberFormat="1" applyFont="1" applyFill="1" applyBorder="1" applyAlignment="1">
      <alignment vertical="center"/>
    </xf>
    <xf numFmtId="164" fontId="4" fillId="34" borderId="14" xfId="0" applyNumberFormat="1" applyFont="1" applyFill="1" applyBorder="1" applyAlignment="1">
      <alignment/>
    </xf>
    <xf numFmtId="164" fontId="7" fillId="34" borderId="14" xfId="0" applyNumberFormat="1" applyFont="1" applyFill="1" applyBorder="1" applyAlignment="1">
      <alignment vertical="center"/>
    </xf>
    <xf numFmtId="164" fontId="3" fillId="34" borderId="14" xfId="0" applyNumberFormat="1" applyFont="1" applyFill="1" applyBorder="1" applyAlignment="1">
      <alignment vertical="center" wrapText="1"/>
    </xf>
    <xf numFmtId="164" fontId="7" fillId="34" borderId="14" xfId="0" applyNumberFormat="1" applyFont="1" applyFill="1" applyBorder="1" applyAlignment="1">
      <alignment vertical="center" wrapText="1"/>
    </xf>
    <xf numFmtId="164" fontId="4" fillId="34" borderId="14" xfId="0" applyNumberFormat="1" applyFont="1" applyFill="1" applyBorder="1" applyAlignment="1">
      <alignment vertical="center" wrapText="1"/>
    </xf>
    <xf numFmtId="164" fontId="4" fillId="34" borderId="15" xfId="0" applyNumberFormat="1" applyFont="1" applyFill="1" applyBorder="1" applyAlignment="1">
      <alignment vertical="center" wrapText="1"/>
    </xf>
    <xf numFmtId="167" fontId="7" fillId="34" borderId="14" xfId="0" applyNumberFormat="1" applyFont="1" applyFill="1" applyBorder="1" applyAlignment="1">
      <alignment/>
    </xf>
    <xf numFmtId="164" fontId="3" fillId="34" borderId="14" xfId="0" applyNumberFormat="1" applyFont="1" applyFill="1" applyBorder="1" applyAlignment="1">
      <alignment/>
    </xf>
    <xf numFmtId="0" fontId="7" fillId="34" borderId="14" xfId="0" applyFont="1" applyFill="1" applyBorder="1" applyAlignment="1">
      <alignment/>
    </xf>
    <xf numFmtId="10" fontId="8" fillId="34" borderId="14" xfId="0" applyNumberFormat="1" applyFont="1" applyFill="1" applyBorder="1" applyAlignment="1">
      <alignment vertical="center"/>
    </xf>
    <xf numFmtId="0" fontId="2" fillId="34" borderId="14" xfId="0" applyFont="1" applyFill="1" applyBorder="1" applyAlignment="1">
      <alignment vertical="center" wrapText="1"/>
    </xf>
    <xf numFmtId="10" fontId="4" fillId="34" borderId="14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 wrapText="1"/>
    </xf>
    <xf numFmtId="164" fontId="4" fillId="34" borderId="17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47</xdr:row>
      <xdr:rowOff>85725</xdr:rowOff>
    </xdr:from>
    <xdr:to>
      <xdr:col>0</xdr:col>
      <xdr:colOff>209550</xdr:colOff>
      <xdr:row>48</xdr:row>
      <xdr:rowOff>190500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42875" y="136779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PageLayoutView="0" workbookViewId="0" topLeftCell="A85">
      <selection activeCell="N84" sqref="N84"/>
    </sheetView>
  </sheetViews>
  <sheetFormatPr defaultColWidth="9.140625" defaultRowHeight="12.75"/>
  <cols>
    <col min="1" max="1" width="4.8515625" style="0" customWidth="1"/>
    <col min="2" max="2" width="28.28125" style="0" customWidth="1"/>
    <col min="3" max="3" width="23.7109375" style="0" customWidth="1"/>
    <col min="4" max="4" width="22.00390625" style="0" customWidth="1"/>
    <col min="5" max="5" width="15.57421875" style="0" customWidth="1"/>
    <col min="12" max="12" width="12.57421875" style="0" customWidth="1"/>
    <col min="13" max="13" width="11.7109375" style="0" customWidth="1"/>
    <col min="14" max="14" width="11.8515625" style="0" customWidth="1"/>
  </cols>
  <sheetData>
    <row r="1" spans="1:5" ht="51.75" customHeight="1">
      <c r="A1" s="1"/>
      <c r="B1" s="2"/>
      <c r="C1" s="3"/>
      <c r="D1" s="3" t="s">
        <v>0</v>
      </c>
      <c r="E1" s="4" t="s">
        <v>1</v>
      </c>
    </row>
    <row r="2" spans="1:5" ht="15.75" customHeight="1">
      <c r="A2" s="5"/>
      <c r="B2" s="85" t="s">
        <v>123</v>
      </c>
      <c r="C2" s="85"/>
      <c r="D2" s="85"/>
      <c r="E2" s="85"/>
    </row>
    <row r="3" spans="1:5" ht="37.5" customHeight="1">
      <c r="A3" s="6"/>
      <c r="B3" s="6"/>
      <c r="C3" s="7" t="s">
        <v>3</v>
      </c>
      <c r="D3" s="7" t="s">
        <v>121</v>
      </c>
      <c r="E3" s="8" t="s">
        <v>4</v>
      </c>
    </row>
    <row r="4" spans="1:6" ht="61.5" customHeight="1">
      <c r="A4" s="9" t="s">
        <v>2</v>
      </c>
      <c r="B4" s="60" t="s">
        <v>98</v>
      </c>
      <c r="C4" s="10">
        <v>1290786.38</v>
      </c>
      <c r="D4" s="10">
        <v>1290786.38</v>
      </c>
      <c r="E4" s="11" t="s">
        <v>0</v>
      </c>
      <c r="F4" t="s">
        <v>0</v>
      </c>
    </row>
    <row r="5" spans="1:5" ht="21" customHeight="1">
      <c r="A5" s="12"/>
      <c r="B5" s="13"/>
      <c r="C5" s="14"/>
      <c r="D5" s="14"/>
      <c r="E5" s="61"/>
    </row>
    <row r="6" spans="1:5" ht="42" customHeight="1">
      <c r="A6" s="9" t="s">
        <v>5</v>
      </c>
      <c r="B6" s="15" t="s">
        <v>6</v>
      </c>
      <c r="C6" s="10">
        <f>SUM(C7:C10)</f>
        <v>1888000</v>
      </c>
      <c r="D6" s="68">
        <f>SUM(D7:D10)</f>
        <v>1366358.1300000001</v>
      </c>
      <c r="E6" s="16">
        <f>PRODUCT(D6/C6)</f>
        <v>0.7237066366525424</v>
      </c>
    </row>
    <row r="7" spans="1:5" ht="12.75">
      <c r="A7" s="6"/>
      <c r="B7" s="17" t="s">
        <v>7</v>
      </c>
      <c r="C7" s="18">
        <v>1800000</v>
      </c>
      <c r="D7" s="65">
        <v>1349171.35</v>
      </c>
      <c r="E7" s="19">
        <f>PRODUCT(D7/C7)</f>
        <v>0.749539638888889</v>
      </c>
    </row>
    <row r="8" spans="1:5" ht="12.75">
      <c r="A8" s="6"/>
      <c r="B8" s="77" t="s">
        <v>8</v>
      </c>
      <c r="C8" s="65">
        <v>2000</v>
      </c>
      <c r="D8" s="65">
        <v>10652.78</v>
      </c>
      <c r="E8" s="78">
        <f>PRODUCT(D8/C8)</f>
        <v>5.32639</v>
      </c>
    </row>
    <row r="9" spans="1:5" ht="12.75">
      <c r="A9" s="6"/>
      <c r="B9" s="17" t="s">
        <v>116</v>
      </c>
      <c r="C9" s="18">
        <v>76000</v>
      </c>
      <c r="D9" s="65">
        <v>0</v>
      </c>
      <c r="E9" s="19">
        <v>0</v>
      </c>
    </row>
    <row r="10" spans="1:5" ht="24">
      <c r="A10" s="6"/>
      <c r="B10" s="20" t="s">
        <v>9</v>
      </c>
      <c r="C10" s="64">
        <v>10000</v>
      </c>
      <c r="D10" s="66">
        <v>6534</v>
      </c>
      <c r="E10" s="19">
        <v>0.6534</v>
      </c>
    </row>
    <row r="11" spans="1:5" ht="42" customHeight="1">
      <c r="A11" s="9" t="s">
        <v>10</v>
      </c>
      <c r="B11" s="21" t="s">
        <v>11</v>
      </c>
      <c r="C11" s="10">
        <f>SUM(C12:C15)</f>
        <v>865000</v>
      </c>
      <c r="D11" s="68">
        <f>SUM(D12:D15)</f>
        <v>815531.5900000001</v>
      </c>
      <c r="E11" s="16">
        <f aca="true" t="shared" si="0" ref="E11:E18">PRODUCT(D11/C11)</f>
        <v>0.9428110867052024</v>
      </c>
    </row>
    <row r="12" spans="1:5" ht="12.75">
      <c r="A12" s="6"/>
      <c r="B12" s="17" t="s">
        <v>12</v>
      </c>
      <c r="C12" s="18">
        <v>2000</v>
      </c>
      <c r="D12" s="65">
        <v>4480.62</v>
      </c>
      <c r="E12" s="19">
        <f t="shared" si="0"/>
        <v>2.24031</v>
      </c>
    </row>
    <row r="13" spans="1:5" ht="12.75">
      <c r="A13" s="6"/>
      <c r="B13" s="77" t="s">
        <v>13</v>
      </c>
      <c r="C13" s="65">
        <v>850000</v>
      </c>
      <c r="D13" s="65">
        <v>806733.29</v>
      </c>
      <c r="E13" s="78">
        <f t="shared" si="0"/>
        <v>0.9490979882352941</v>
      </c>
    </row>
    <row r="14" spans="1:7" ht="12.75">
      <c r="A14" s="6"/>
      <c r="B14" s="17" t="s">
        <v>14</v>
      </c>
      <c r="C14" s="18">
        <v>10000</v>
      </c>
      <c r="D14" s="65">
        <v>2430.8</v>
      </c>
      <c r="E14" s="19">
        <f t="shared" si="0"/>
        <v>0.24308000000000002</v>
      </c>
      <c r="G14" t="s">
        <v>0</v>
      </c>
    </row>
    <row r="15" spans="1:5" ht="12.75">
      <c r="A15" s="6"/>
      <c r="B15" s="17" t="s">
        <v>15</v>
      </c>
      <c r="C15" s="18">
        <v>3000</v>
      </c>
      <c r="D15" s="65">
        <v>1886.88</v>
      </c>
      <c r="E15" s="19">
        <f t="shared" si="0"/>
        <v>0.6289600000000001</v>
      </c>
    </row>
    <row r="16" spans="1:5" ht="18">
      <c r="A16" s="9" t="s">
        <v>16</v>
      </c>
      <c r="B16" s="58" t="s">
        <v>96</v>
      </c>
      <c r="C16" s="59">
        <v>800000</v>
      </c>
      <c r="D16" s="76">
        <v>517042</v>
      </c>
      <c r="E16" s="16">
        <f t="shared" si="0"/>
        <v>0.6463025</v>
      </c>
    </row>
    <row r="17" spans="1:5" ht="18">
      <c r="A17" s="9" t="s">
        <v>99</v>
      </c>
      <c r="B17" s="58" t="s">
        <v>100</v>
      </c>
      <c r="C17" s="59">
        <v>230000</v>
      </c>
      <c r="D17" s="76">
        <v>205000</v>
      </c>
      <c r="E17" s="16">
        <f t="shared" si="0"/>
        <v>0.8913043478260869</v>
      </c>
    </row>
    <row r="18" spans="1:5" ht="36">
      <c r="A18" s="6"/>
      <c r="B18" s="21" t="s">
        <v>101</v>
      </c>
      <c r="C18" s="10">
        <f>C4+C6+C11+C16+C17</f>
        <v>5073786.38</v>
      </c>
      <c r="D18" s="68">
        <f>D4+D6+D11+D16+D17</f>
        <v>4194718.1</v>
      </c>
      <c r="E18" s="16">
        <f t="shared" si="0"/>
        <v>0.8267431432538946</v>
      </c>
    </row>
    <row r="19" spans="1:5" ht="18">
      <c r="A19" s="6"/>
      <c r="B19" s="6"/>
      <c r="C19" s="22"/>
      <c r="D19" s="67"/>
      <c r="E19" s="23"/>
    </row>
    <row r="20" spans="1:7" ht="20.25">
      <c r="A20" s="6"/>
      <c r="B20" s="24" t="s">
        <v>17</v>
      </c>
      <c r="C20" s="22"/>
      <c r="D20" s="67"/>
      <c r="E20" s="23"/>
      <c r="G20" s="25" t="s">
        <v>0</v>
      </c>
    </row>
    <row r="21" spans="1:5" ht="64.5" customHeight="1">
      <c r="A21" s="26" t="s">
        <v>18</v>
      </c>
      <c r="B21" s="21" t="s">
        <v>19</v>
      </c>
      <c r="C21" s="10">
        <f>C22+C23+C24+C25+C30+C34</f>
        <v>1069000</v>
      </c>
      <c r="D21" s="68">
        <f>D22+D23+D24+D25+D30+D34</f>
        <v>623126.8200000001</v>
      </c>
      <c r="E21" s="16">
        <f aca="true" t="shared" si="1" ref="E21:E84">PRODUCT(D21/C21)</f>
        <v>0.5829062862488308</v>
      </c>
    </row>
    <row r="22" spans="1:5" ht="15.75">
      <c r="A22" s="28" t="s">
        <v>20</v>
      </c>
      <c r="B22" s="29" t="s">
        <v>21</v>
      </c>
      <c r="C22" s="30">
        <v>545000</v>
      </c>
      <c r="D22" s="69">
        <v>327112.33</v>
      </c>
      <c r="E22" s="31">
        <f t="shared" si="1"/>
        <v>0.6002061100917432</v>
      </c>
    </row>
    <row r="23" spans="1:5" ht="15.75">
      <c r="A23" s="28" t="s">
        <v>22</v>
      </c>
      <c r="B23" s="29" t="s">
        <v>23</v>
      </c>
      <c r="C23" s="30">
        <v>114000</v>
      </c>
      <c r="D23" s="69">
        <v>75240</v>
      </c>
      <c r="E23" s="31">
        <f t="shared" si="1"/>
        <v>0.66</v>
      </c>
    </row>
    <row r="24" spans="1:5" ht="15.75">
      <c r="A24" s="32" t="s">
        <v>24</v>
      </c>
      <c r="B24" s="29" t="s">
        <v>25</v>
      </c>
      <c r="C24" s="30">
        <v>86000</v>
      </c>
      <c r="D24" s="69">
        <v>56963.2</v>
      </c>
      <c r="E24" s="31">
        <f t="shared" si="1"/>
        <v>0.6623627906976743</v>
      </c>
    </row>
    <row r="25" spans="1:5" ht="15.75">
      <c r="A25" s="32" t="s">
        <v>26</v>
      </c>
      <c r="B25" s="29" t="s">
        <v>27</v>
      </c>
      <c r="C25" s="30">
        <f>SUM(C26:C29)</f>
        <v>67000</v>
      </c>
      <c r="D25" s="69">
        <f>SUM(D26:D29)</f>
        <v>30450.39</v>
      </c>
      <c r="E25" s="31">
        <f t="shared" si="1"/>
        <v>0.4544834328358209</v>
      </c>
    </row>
    <row r="26" spans="1:5" ht="12.75">
      <c r="A26" s="33"/>
      <c r="B26" s="17" t="s">
        <v>28</v>
      </c>
      <c r="C26" s="18">
        <v>20000</v>
      </c>
      <c r="D26" s="65">
        <v>12490.44</v>
      </c>
      <c r="E26" s="19">
        <f t="shared" si="1"/>
        <v>0.624522</v>
      </c>
    </row>
    <row r="27" spans="1:5" ht="12.75">
      <c r="A27" s="33"/>
      <c r="B27" s="17" t="s">
        <v>29</v>
      </c>
      <c r="C27" s="18">
        <v>20000</v>
      </c>
      <c r="D27" s="65">
        <v>8665.96</v>
      </c>
      <c r="E27" s="19">
        <f t="shared" si="1"/>
        <v>0.43329799999999996</v>
      </c>
    </row>
    <row r="28" spans="1:5" ht="24">
      <c r="A28" s="33"/>
      <c r="B28" s="62" t="s">
        <v>117</v>
      </c>
      <c r="C28" s="18">
        <v>10000</v>
      </c>
      <c r="D28" s="65">
        <v>5993.99</v>
      </c>
      <c r="E28" s="19">
        <f t="shared" si="1"/>
        <v>0.599399</v>
      </c>
    </row>
    <row r="29" spans="1:5" ht="24">
      <c r="A29" s="33"/>
      <c r="B29" s="20" t="s">
        <v>30</v>
      </c>
      <c r="C29" s="34">
        <v>17000</v>
      </c>
      <c r="D29" s="70">
        <v>3300</v>
      </c>
      <c r="E29" s="19">
        <f t="shared" si="1"/>
        <v>0.19411764705882353</v>
      </c>
    </row>
    <row r="30" spans="1:5" ht="15.75">
      <c r="A30" s="28" t="s">
        <v>31</v>
      </c>
      <c r="B30" s="29" t="s">
        <v>32</v>
      </c>
      <c r="C30" s="30">
        <f>SUM(C31:C33)</f>
        <v>95000</v>
      </c>
      <c r="D30" s="69">
        <f>SUM(D31:D33)</f>
        <v>33509.27</v>
      </c>
      <c r="E30" s="31">
        <f t="shared" si="1"/>
        <v>0.3527291578947368</v>
      </c>
    </row>
    <row r="31" spans="1:5" ht="12.75">
      <c r="A31" s="6"/>
      <c r="B31" s="17" t="s">
        <v>33</v>
      </c>
      <c r="C31" s="18">
        <v>15000</v>
      </c>
      <c r="D31" s="65">
        <v>5570.83</v>
      </c>
      <c r="E31" s="19">
        <f t="shared" si="1"/>
        <v>0.37138866666666664</v>
      </c>
    </row>
    <row r="32" spans="1:5" ht="12.75">
      <c r="A32" s="6"/>
      <c r="B32" s="17" t="s">
        <v>34</v>
      </c>
      <c r="C32" s="18">
        <v>10000</v>
      </c>
      <c r="D32" s="65">
        <v>131</v>
      </c>
      <c r="E32" s="19">
        <f t="shared" si="1"/>
        <v>0.0131</v>
      </c>
    </row>
    <row r="33" spans="1:5" ht="12.75">
      <c r="A33" s="6"/>
      <c r="B33" s="17" t="s">
        <v>35</v>
      </c>
      <c r="C33" s="18">
        <v>70000</v>
      </c>
      <c r="D33" s="65">
        <v>27807.44</v>
      </c>
      <c r="E33" s="19">
        <f t="shared" si="1"/>
        <v>0.39724914285714286</v>
      </c>
    </row>
    <row r="34" spans="1:5" ht="15.75">
      <c r="A34" s="28" t="s">
        <v>36</v>
      </c>
      <c r="B34" s="29" t="s">
        <v>37</v>
      </c>
      <c r="C34" s="30">
        <f>SUM(C35:C42)</f>
        <v>162000</v>
      </c>
      <c r="D34" s="69">
        <f>SUM(D35:D42)</f>
        <v>99851.63</v>
      </c>
      <c r="E34" s="31">
        <f t="shared" si="1"/>
        <v>0.6163680864197532</v>
      </c>
    </row>
    <row r="35" spans="1:6" ht="24">
      <c r="A35" s="6"/>
      <c r="B35" s="20" t="s">
        <v>38</v>
      </c>
      <c r="C35" s="34">
        <v>35000</v>
      </c>
      <c r="D35" s="70">
        <v>17440.9</v>
      </c>
      <c r="E35" s="19">
        <f t="shared" si="1"/>
        <v>0.4983114285714286</v>
      </c>
      <c r="F35" s="35"/>
    </row>
    <row r="36" spans="1:6" ht="12.75">
      <c r="A36" s="6"/>
      <c r="B36" s="36" t="s">
        <v>39</v>
      </c>
      <c r="C36" s="18">
        <v>24000</v>
      </c>
      <c r="D36" s="65">
        <v>9052.9</v>
      </c>
      <c r="E36" s="19">
        <f t="shared" si="1"/>
        <v>0.3772041666666667</v>
      </c>
      <c r="F36" s="35"/>
    </row>
    <row r="37" spans="1:6" ht="12.75">
      <c r="A37" s="6"/>
      <c r="B37" s="36" t="s">
        <v>40</v>
      </c>
      <c r="C37" s="18">
        <v>10000</v>
      </c>
      <c r="D37" s="65">
        <v>5945.11</v>
      </c>
      <c r="E37" s="19">
        <f t="shared" si="1"/>
        <v>0.594511</v>
      </c>
      <c r="F37" s="35"/>
    </row>
    <row r="38" spans="1:6" ht="12.75">
      <c r="A38" s="6"/>
      <c r="B38" s="36" t="s">
        <v>41</v>
      </c>
      <c r="C38" s="18">
        <v>5000</v>
      </c>
      <c r="D38" s="65">
        <v>2326.76</v>
      </c>
      <c r="E38" s="19">
        <f t="shared" si="1"/>
        <v>0.46535200000000004</v>
      </c>
      <c r="F38" s="35"/>
    </row>
    <row r="39" spans="1:6" ht="36">
      <c r="A39" s="6"/>
      <c r="B39" s="37" t="s">
        <v>42</v>
      </c>
      <c r="C39" s="34">
        <v>5000</v>
      </c>
      <c r="D39" s="70">
        <v>2537.68</v>
      </c>
      <c r="E39" s="19">
        <f t="shared" si="1"/>
        <v>0.507536</v>
      </c>
      <c r="F39" s="35"/>
    </row>
    <row r="40" spans="1:6" ht="12.75">
      <c r="A40" s="6"/>
      <c r="B40" s="36" t="s">
        <v>43</v>
      </c>
      <c r="C40" s="18">
        <v>18000</v>
      </c>
      <c r="D40" s="65">
        <v>16000</v>
      </c>
      <c r="E40" s="19">
        <f t="shared" si="1"/>
        <v>0.8888888888888888</v>
      </c>
      <c r="F40" s="35"/>
    </row>
    <row r="41" spans="1:6" ht="24">
      <c r="A41" s="6"/>
      <c r="B41" s="37" t="s">
        <v>44</v>
      </c>
      <c r="C41" s="34">
        <v>55000</v>
      </c>
      <c r="D41" s="70">
        <v>41548.28</v>
      </c>
      <c r="E41" s="19">
        <f t="shared" si="1"/>
        <v>0.7554232727272727</v>
      </c>
      <c r="F41" s="35"/>
    </row>
    <row r="42" spans="1:6" ht="12.75">
      <c r="A42" s="6"/>
      <c r="B42" s="37" t="s">
        <v>102</v>
      </c>
      <c r="C42" s="34">
        <v>10000</v>
      </c>
      <c r="D42" s="70">
        <v>5000</v>
      </c>
      <c r="E42" s="19">
        <f t="shared" si="1"/>
        <v>0.5</v>
      </c>
      <c r="F42" s="35"/>
    </row>
    <row r="43" spans="1:5" ht="72" customHeight="1">
      <c r="A43" s="38" t="s">
        <v>45</v>
      </c>
      <c r="B43" s="63" t="s">
        <v>103</v>
      </c>
      <c r="C43" s="39">
        <f>SUM(C44:C49)</f>
        <v>89000</v>
      </c>
      <c r="D43" s="71">
        <f>SUM(D44:D49)</f>
        <v>47935.6</v>
      </c>
      <c r="E43" s="16">
        <f t="shared" si="1"/>
        <v>0.5386022471910112</v>
      </c>
    </row>
    <row r="44" spans="1:5" ht="24">
      <c r="A44" s="28" t="s">
        <v>20</v>
      </c>
      <c r="B44" s="20" t="s">
        <v>46</v>
      </c>
      <c r="C44" s="40">
        <v>15000</v>
      </c>
      <c r="D44" s="72">
        <v>2229.93</v>
      </c>
      <c r="E44" s="19">
        <f t="shared" si="1"/>
        <v>0.148662</v>
      </c>
    </row>
    <row r="45" spans="1:5" ht="24">
      <c r="A45" s="28" t="s">
        <v>22</v>
      </c>
      <c r="B45" s="20" t="s">
        <v>47</v>
      </c>
      <c r="C45" s="40">
        <v>4000</v>
      </c>
      <c r="D45" s="70">
        <v>789.5</v>
      </c>
      <c r="E45" s="19">
        <f t="shared" si="1"/>
        <v>0.197375</v>
      </c>
    </row>
    <row r="46" spans="1:5" ht="24">
      <c r="A46" s="28" t="s">
        <v>24</v>
      </c>
      <c r="B46" s="20" t="s">
        <v>48</v>
      </c>
      <c r="C46" s="34">
        <v>5000</v>
      </c>
      <c r="D46" s="70">
        <v>369.2</v>
      </c>
      <c r="E46" s="19">
        <f t="shared" si="1"/>
        <v>0.07384</v>
      </c>
    </row>
    <row r="47" spans="1:5" ht="12.75">
      <c r="A47" s="28" t="s">
        <v>26</v>
      </c>
      <c r="B47" s="20" t="s">
        <v>104</v>
      </c>
      <c r="C47" s="40">
        <v>25000</v>
      </c>
      <c r="D47" s="65">
        <v>15638.87</v>
      </c>
      <c r="E47" s="19">
        <f t="shared" si="1"/>
        <v>0.6255548000000001</v>
      </c>
    </row>
    <row r="48" spans="1:5" ht="12.75">
      <c r="A48" s="28" t="s">
        <v>49</v>
      </c>
      <c r="B48" s="20" t="s">
        <v>50</v>
      </c>
      <c r="C48" s="40">
        <v>35000</v>
      </c>
      <c r="D48" s="65">
        <v>26092</v>
      </c>
      <c r="E48" s="19">
        <f t="shared" si="1"/>
        <v>0.7454857142857143</v>
      </c>
    </row>
    <row r="49" spans="1:5" ht="36">
      <c r="A49" s="28" t="s">
        <v>36</v>
      </c>
      <c r="B49" s="20" t="s">
        <v>105</v>
      </c>
      <c r="C49" s="40">
        <v>5000</v>
      </c>
      <c r="D49" s="72">
        <v>2816.1</v>
      </c>
      <c r="E49" s="19">
        <f t="shared" si="1"/>
        <v>0.5632199999999999</v>
      </c>
    </row>
    <row r="50" spans="1:5" ht="69.75" customHeight="1">
      <c r="A50" s="38" t="s">
        <v>51</v>
      </c>
      <c r="B50" s="27" t="s">
        <v>52</v>
      </c>
      <c r="C50" s="39">
        <v>30000</v>
      </c>
      <c r="D50" s="71">
        <v>22259.98</v>
      </c>
      <c r="E50" s="16">
        <f t="shared" si="1"/>
        <v>0.7419993333333333</v>
      </c>
    </row>
    <row r="51" spans="1:5" ht="94.5" customHeight="1">
      <c r="A51" s="26" t="s">
        <v>53</v>
      </c>
      <c r="B51" s="21" t="s">
        <v>54</v>
      </c>
      <c r="C51" s="39">
        <f>C52+C55+C56+SUM(C59:C64)+C65+SUM(C68:C71)</f>
        <v>642750</v>
      </c>
      <c r="D51" s="71">
        <f>D52+D55+D56+SUM(D59:D64)+D65+SUM(D68:D71)</f>
        <v>557150.37</v>
      </c>
      <c r="E51" s="16">
        <f t="shared" si="1"/>
        <v>0.8668228238039674</v>
      </c>
    </row>
    <row r="52" spans="1:5" ht="24">
      <c r="A52" s="41" t="s">
        <v>55</v>
      </c>
      <c r="B52" s="20" t="s">
        <v>56</v>
      </c>
      <c r="C52" s="40">
        <f>C53+C54</f>
        <v>530000</v>
      </c>
      <c r="D52" s="72">
        <f>D53+D54</f>
        <v>508802</v>
      </c>
      <c r="E52" s="19">
        <f t="shared" si="1"/>
        <v>0.9600037735849056</v>
      </c>
    </row>
    <row r="53" spans="1:5" ht="12.75">
      <c r="A53" s="41"/>
      <c r="B53" s="20" t="s">
        <v>106</v>
      </c>
      <c r="C53" s="40">
        <v>2000</v>
      </c>
      <c r="D53" s="72">
        <v>584</v>
      </c>
      <c r="E53" s="19">
        <f t="shared" si="1"/>
        <v>0.292</v>
      </c>
    </row>
    <row r="54" spans="1:5" ht="12.75">
      <c r="A54" s="41"/>
      <c r="B54" s="20" t="s">
        <v>107</v>
      </c>
      <c r="C54" s="40">
        <v>528000</v>
      </c>
      <c r="D54" s="72">
        <v>508218</v>
      </c>
      <c r="E54" s="19">
        <f t="shared" si="1"/>
        <v>0.9625340909090909</v>
      </c>
    </row>
    <row r="55" spans="1:5" ht="12.75">
      <c r="A55" s="41" t="s">
        <v>57</v>
      </c>
      <c r="B55" s="20" t="s">
        <v>120</v>
      </c>
      <c r="C55" s="40">
        <v>2000</v>
      </c>
      <c r="D55" s="65">
        <v>696.2</v>
      </c>
      <c r="E55" s="19">
        <f t="shared" si="1"/>
        <v>0.3481</v>
      </c>
    </row>
    <row r="56" spans="1:5" ht="12.75">
      <c r="A56" s="41" t="s">
        <v>58</v>
      </c>
      <c r="B56" s="20" t="s">
        <v>59</v>
      </c>
      <c r="C56" s="40">
        <f>C57+C58</f>
        <v>50000</v>
      </c>
      <c r="D56" s="72">
        <f>D57+D58</f>
        <v>23695</v>
      </c>
      <c r="E56" s="19">
        <f t="shared" si="1"/>
        <v>0.4739</v>
      </c>
    </row>
    <row r="57" spans="1:5" ht="12.75">
      <c r="A57" s="41"/>
      <c r="B57" s="20" t="s">
        <v>108</v>
      </c>
      <c r="C57" s="40">
        <v>1000</v>
      </c>
      <c r="D57" s="65">
        <v>595</v>
      </c>
      <c r="E57" s="19">
        <f t="shared" si="1"/>
        <v>0.595</v>
      </c>
    </row>
    <row r="58" spans="1:5" ht="12.75">
      <c r="A58" s="41"/>
      <c r="B58" s="20" t="s">
        <v>109</v>
      </c>
      <c r="C58" s="40">
        <v>49000</v>
      </c>
      <c r="D58" s="65">
        <v>23100</v>
      </c>
      <c r="E58" s="19">
        <f t="shared" si="1"/>
        <v>0.4714285714285714</v>
      </c>
    </row>
    <row r="59" spans="1:5" ht="12.75">
      <c r="A59" s="41" t="s">
        <v>60</v>
      </c>
      <c r="B59" s="20" t="s">
        <v>61</v>
      </c>
      <c r="C59" s="40">
        <v>250</v>
      </c>
      <c r="D59" s="65">
        <v>101</v>
      </c>
      <c r="E59" s="19">
        <f t="shared" si="1"/>
        <v>0.404</v>
      </c>
    </row>
    <row r="60" spans="1:5" ht="12.75">
      <c r="A60" s="41" t="s">
        <v>31</v>
      </c>
      <c r="B60" s="20" t="s">
        <v>62</v>
      </c>
      <c r="C60" s="40">
        <v>1000</v>
      </c>
      <c r="D60" s="65">
        <v>650.21</v>
      </c>
      <c r="E60" s="19">
        <f t="shared" si="1"/>
        <v>0.6502100000000001</v>
      </c>
    </row>
    <row r="61" spans="1:5" ht="24">
      <c r="A61" s="41" t="s">
        <v>63</v>
      </c>
      <c r="B61" s="20" t="s">
        <v>64</v>
      </c>
      <c r="C61" s="34">
        <v>1000</v>
      </c>
      <c r="D61" s="70">
        <v>621.99</v>
      </c>
      <c r="E61" s="19">
        <f t="shared" si="1"/>
        <v>0.62199</v>
      </c>
    </row>
    <row r="62" spans="1:5" ht="36">
      <c r="A62" s="42" t="s">
        <v>65</v>
      </c>
      <c r="B62" s="20" t="s">
        <v>66</v>
      </c>
      <c r="C62" s="34">
        <v>2500</v>
      </c>
      <c r="D62" s="70">
        <v>1179.55</v>
      </c>
      <c r="E62" s="19">
        <f t="shared" si="1"/>
        <v>0.47181999999999996</v>
      </c>
    </row>
    <row r="63" spans="1:5" ht="12.75">
      <c r="A63" s="41" t="s">
        <v>67</v>
      </c>
      <c r="B63" s="17" t="s">
        <v>68</v>
      </c>
      <c r="C63" s="18">
        <v>1000</v>
      </c>
      <c r="D63" s="65">
        <v>660.51</v>
      </c>
      <c r="E63" s="19">
        <f t="shared" si="1"/>
        <v>0.66051</v>
      </c>
    </row>
    <row r="64" spans="1:5" ht="24">
      <c r="A64" s="41" t="s">
        <v>69</v>
      </c>
      <c r="B64" s="20" t="s">
        <v>70</v>
      </c>
      <c r="C64" s="34">
        <v>1000</v>
      </c>
      <c r="D64" s="70">
        <v>668.5</v>
      </c>
      <c r="E64" s="19">
        <f t="shared" si="1"/>
        <v>0.6685</v>
      </c>
    </row>
    <row r="65" spans="1:5" ht="12.75">
      <c r="A65" s="41">
        <v>10</v>
      </c>
      <c r="B65" s="17" t="s">
        <v>71</v>
      </c>
      <c r="C65" s="18">
        <f>C66+C67</f>
        <v>50000</v>
      </c>
      <c r="D65" s="65">
        <f>D66+D67</f>
        <v>18204.3</v>
      </c>
      <c r="E65" s="19">
        <f t="shared" si="1"/>
        <v>0.36408599999999997</v>
      </c>
    </row>
    <row r="66" spans="1:5" ht="12.75">
      <c r="A66" s="41"/>
      <c r="B66" s="17" t="s">
        <v>108</v>
      </c>
      <c r="C66" s="18">
        <v>500</v>
      </c>
      <c r="D66" s="65">
        <v>232</v>
      </c>
      <c r="E66" s="19">
        <f t="shared" si="1"/>
        <v>0.464</v>
      </c>
    </row>
    <row r="67" spans="1:5" ht="12.75">
      <c r="A67" s="41"/>
      <c r="B67" s="17" t="s">
        <v>110</v>
      </c>
      <c r="C67" s="18">
        <v>49500</v>
      </c>
      <c r="D67" s="65">
        <v>17972.3</v>
      </c>
      <c r="E67" s="19">
        <f t="shared" si="1"/>
        <v>0.36307676767676766</v>
      </c>
    </row>
    <row r="68" spans="1:5" ht="12.75">
      <c r="A68" s="41">
        <v>11</v>
      </c>
      <c r="B68" s="17" t="s">
        <v>72</v>
      </c>
      <c r="C68" s="18">
        <v>1000</v>
      </c>
      <c r="D68" s="65">
        <v>636.95</v>
      </c>
      <c r="E68" s="19">
        <f t="shared" si="1"/>
        <v>0.63695</v>
      </c>
    </row>
    <row r="69" spans="1:5" ht="12.75">
      <c r="A69" s="41">
        <v>12</v>
      </c>
      <c r="B69" s="17" t="s">
        <v>73</v>
      </c>
      <c r="C69" s="18">
        <v>1000</v>
      </c>
      <c r="D69" s="65">
        <v>655.8</v>
      </c>
      <c r="E69" s="19">
        <f t="shared" si="1"/>
        <v>0.6557999999999999</v>
      </c>
    </row>
    <row r="70" spans="1:5" ht="12.75">
      <c r="A70" s="43">
        <v>13</v>
      </c>
      <c r="B70" s="17" t="s">
        <v>74</v>
      </c>
      <c r="C70" s="18">
        <v>1000</v>
      </c>
      <c r="D70" s="75">
        <v>396</v>
      </c>
      <c r="E70" s="19">
        <f t="shared" si="1"/>
        <v>0.396</v>
      </c>
    </row>
    <row r="71" spans="1:5" ht="12.75">
      <c r="A71" s="43" t="s">
        <v>111</v>
      </c>
      <c r="B71" s="17" t="s">
        <v>112</v>
      </c>
      <c r="C71" s="18">
        <v>1000</v>
      </c>
      <c r="D71" s="75">
        <v>182.36</v>
      </c>
      <c r="E71" s="19">
        <f t="shared" si="1"/>
        <v>0.18236000000000002</v>
      </c>
    </row>
    <row r="72" spans="1:5" s="47" customFormat="1" ht="25.5">
      <c r="A72" s="44" t="s">
        <v>75</v>
      </c>
      <c r="B72" s="45" t="s">
        <v>76</v>
      </c>
      <c r="C72" s="46">
        <v>2000</v>
      </c>
      <c r="D72" s="73">
        <v>1289.81</v>
      </c>
      <c r="E72" s="31">
        <f t="shared" si="1"/>
        <v>0.644905</v>
      </c>
    </row>
    <row r="73" spans="1:5" s="47" customFormat="1" ht="25.5">
      <c r="A73" s="26" t="s">
        <v>77</v>
      </c>
      <c r="B73" s="45" t="s">
        <v>78</v>
      </c>
      <c r="C73" s="46">
        <v>90000</v>
      </c>
      <c r="D73" s="73">
        <v>68759.27</v>
      </c>
      <c r="E73" s="31">
        <f t="shared" si="1"/>
        <v>0.7639918888888889</v>
      </c>
    </row>
    <row r="74" spans="1:5" s="47" customFormat="1" ht="25.5">
      <c r="A74" s="26" t="s">
        <v>79</v>
      </c>
      <c r="B74" s="45" t="s">
        <v>80</v>
      </c>
      <c r="C74" s="46">
        <v>10000</v>
      </c>
      <c r="D74" s="73">
        <v>4793</v>
      </c>
      <c r="E74" s="31">
        <f t="shared" si="1"/>
        <v>0.4793</v>
      </c>
    </row>
    <row r="75" spans="1:5" s="47" customFormat="1" ht="25.5">
      <c r="A75" s="26" t="s">
        <v>81</v>
      </c>
      <c r="B75" s="79" t="s">
        <v>82</v>
      </c>
      <c r="C75" s="73">
        <v>850000</v>
      </c>
      <c r="D75" s="73">
        <v>661209.9</v>
      </c>
      <c r="E75" s="80">
        <f t="shared" si="1"/>
        <v>0.777894</v>
      </c>
    </row>
    <row r="76" spans="1:5" s="47" customFormat="1" ht="38.25">
      <c r="A76" s="26" t="s">
        <v>2</v>
      </c>
      <c r="B76" s="45" t="s">
        <v>83</v>
      </c>
      <c r="C76" s="48">
        <f>SUM(C77:C80)</f>
        <v>189000</v>
      </c>
      <c r="D76" s="73">
        <f>SUM(D77:D80)</f>
        <v>121202.48</v>
      </c>
      <c r="E76" s="31">
        <f t="shared" si="1"/>
        <v>0.6412829629629629</v>
      </c>
    </row>
    <row r="77" spans="1:5" ht="51">
      <c r="A77" s="49" t="s">
        <v>20</v>
      </c>
      <c r="B77" s="50" t="s">
        <v>84</v>
      </c>
      <c r="C77" s="34">
        <v>125000</v>
      </c>
      <c r="D77" s="70">
        <v>81933.84</v>
      </c>
      <c r="E77" s="19">
        <f t="shared" si="1"/>
        <v>0.65547072</v>
      </c>
    </row>
    <row r="78" spans="1:5" ht="25.5">
      <c r="A78" s="49" t="s">
        <v>57</v>
      </c>
      <c r="B78" s="51" t="s">
        <v>85</v>
      </c>
      <c r="C78" s="34">
        <v>30000</v>
      </c>
      <c r="D78" s="70">
        <v>19305.76</v>
      </c>
      <c r="E78" s="19">
        <f t="shared" si="1"/>
        <v>0.6435253333333333</v>
      </c>
    </row>
    <row r="79" spans="1:5" ht="12.75">
      <c r="A79" s="49" t="s">
        <v>24</v>
      </c>
      <c r="B79" s="52" t="s">
        <v>86</v>
      </c>
      <c r="C79" s="18">
        <v>30000</v>
      </c>
      <c r="D79" s="65">
        <v>17616.88</v>
      </c>
      <c r="E79" s="19">
        <f t="shared" si="1"/>
        <v>0.5872293333333334</v>
      </c>
    </row>
    <row r="80" spans="1:5" ht="43.5" customHeight="1">
      <c r="A80" s="49" t="s">
        <v>60</v>
      </c>
      <c r="B80" s="50" t="s">
        <v>87</v>
      </c>
      <c r="C80" s="34">
        <v>4000</v>
      </c>
      <c r="D80" s="70">
        <v>2346</v>
      </c>
      <c r="E80" s="19">
        <f t="shared" si="1"/>
        <v>0.5865</v>
      </c>
    </row>
    <row r="81" spans="1:5" ht="25.5">
      <c r="A81" s="44" t="s">
        <v>88</v>
      </c>
      <c r="B81" s="81" t="s">
        <v>89</v>
      </c>
      <c r="C81" s="73">
        <v>2000</v>
      </c>
      <c r="D81" s="82">
        <v>3399</v>
      </c>
      <c r="E81" s="80">
        <f t="shared" si="1"/>
        <v>1.6995</v>
      </c>
    </row>
    <row r="82" spans="1:5" ht="25.5">
      <c r="A82" s="44" t="s">
        <v>90</v>
      </c>
      <c r="B82" s="45" t="s">
        <v>97</v>
      </c>
      <c r="C82" s="46">
        <v>162000</v>
      </c>
      <c r="D82" s="74">
        <v>0</v>
      </c>
      <c r="E82" s="31">
        <f t="shared" si="1"/>
        <v>0</v>
      </c>
    </row>
    <row r="83" spans="1:5" ht="25.5">
      <c r="A83" s="44" t="s">
        <v>91</v>
      </c>
      <c r="B83" s="54" t="s">
        <v>92</v>
      </c>
      <c r="C83" s="46">
        <v>1439000</v>
      </c>
      <c r="D83" s="73">
        <v>1318210.5</v>
      </c>
      <c r="E83" s="31">
        <f t="shared" si="1"/>
        <v>0.9160601111883252</v>
      </c>
    </row>
    <row r="84" spans="1:5" ht="25.5">
      <c r="A84" s="44" t="s">
        <v>93</v>
      </c>
      <c r="B84" s="54" t="s">
        <v>113</v>
      </c>
      <c r="C84" s="46">
        <v>400000</v>
      </c>
      <c r="D84" s="73">
        <v>20722.33</v>
      </c>
      <c r="E84" s="31">
        <f t="shared" si="1"/>
        <v>0.05180582500000001</v>
      </c>
    </row>
    <row r="85" spans="1:5" ht="54">
      <c r="A85" s="6"/>
      <c r="B85" s="21" t="s">
        <v>114</v>
      </c>
      <c r="C85" s="39">
        <f>C21+C43+C50+C51+C72+C73+C74+C75+C76+C81+C82+C83+C84</f>
        <v>4974750</v>
      </c>
      <c r="D85" s="71">
        <f>D21+D43+D50+D51+D72+D73+D74+D75+D76+D81+D82+D83+D84</f>
        <v>3450059.06</v>
      </c>
      <c r="E85" s="31">
        <f>PRODUCT(D85/C85)</f>
        <v>0.6935140579928639</v>
      </c>
    </row>
    <row r="86" spans="1:5" ht="66" customHeight="1">
      <c r="A86" s="44" t="s">
        <v>115</v>
      </c>
      <c r="B86" s="21" t="s">
        <v>119</v>
      </c>
      <c r="C86" s="39">
        <f>C87-C85</f>
        <v>99036.37999999989</v>
      </c>
      <c r="D86" s="71">
        <f>D87-D85</f>
        <v>744659.0399999996</v>
      </c>
      <c r="E86" s="31">
        <f>PRODUCT(D86/C86)</f>
        <v>7.519045425529492</v>
      </c>
    </row>
    <row r="87" spans="1:5" ht="72">
      <c r="A87" s="55"/>
      <c r="B87" s="21" t="s">
        <v>94</v>
      </c>
      <c r="C87" s="39">
        <f>C4+C6+C11+C16+C17</f>
        <v>5073786.38</v>
      </c>
      <c r="D87" s="71">
        <f>D18</f>
        <v>4194718.1</v>
      </c>
      <c r="E87" s="31">
        <f>PRODUCT(D87/C87)</f>
        <v>0.8267431432538946</v>
      </c>
    </row>
    <row r="88" spans="1:5" ht="28.5" customHeight="1">
      <c r="A88" s="56" t="s">
        <v>0</v>
      </c>
      <c r="B88" s="83" t="s">
        <v>122</v>
      </c>
      <c r="C88" s="84"/>
      <c r="D88" s="84"/>
      <c r="E88" s="84"/>
    </row>
    <row r="89" spans="1:2" ht="30" customHeight="1">
      <c r="A89" s="57" t="s">
        <v>95</v>
      </c>
      <c r="B89" s="53" t="s">
        <v>118</v>
      </c>
    </row>
  </sheetData>
  <sheetProtection selectLockedCells="1" selectUnlockedCells="1"/>
  <mergeCells count="2">
    <mergeCell ref="B88:E88"/>
    <mergeCell ref="B2:E2"/>
  </mergeCells>
  <printOptions/>
  <pageMargins left="0.39375" right="0.39375" top="0.39375" bottom="0.39375" header="0.5118055555555555" footer="0.511805555555555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Główna Księgowa</dc:creator>
  <cp:keywords/>
  <dc:description/>
  <cp:lastModifiedBy>Sekretarz</cp:lastModifiedBy>
  <cp:lastPrinted>2015-09-24T08:59:57Z</cp:lastPrinted>
  <dcterms:created xsi:type="dcterms:W3CDTF">2015-09-24T02:49:10Z</dcterms:created>
  <dcterms:modified xsi:type="dcterms:W3CDTF">2015-10-20T09:06:28Z</dcterms:modified>
  <cp:category/>
  <cp:version/>
  <cp:contentType/>
  <cp:contentStatus/>
</cp:coreProperties>
</file>