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0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<sst xmlns="http://schemas.openxmlformats.org/spreadsheetml/2006/main" count="144" uniqueCount="129">
  <si>
    <t xml:space="preserve"> </t>
  </si>
  <si>
    <t xml:space="preserve">  </t>
  </si>
  <si>
    <t>Plan finansowy 2016</t>
  </si>
  <si>
    <t>PLAN 2016</t>
  </si>
  <si>
    <t>%</t>
  </si>
  <si>
    <t>I</t>
  </si>
  <si>
    <t>II</t>
  </si>
  <si>
    <t>PRZYCHODY OGÓŁEM w tym :</t>
  </si>
  <si>
    <t>wpływy ze składek</t>
  </si>
  <si>
    <t>odsetki bankowe</t>
  </si>
  <si>
    <t>dotacja budżetowa 2016</t>
  </si>
  <si>
    <t>przychody z tytułu opłat rejestracyjnych</t>
  </si>
  <si>
    <t>III</t>
  </si>
  <si>
    <t>INNE PRZYCHODY OGÓŁEM w tym :</t>
  </si>
  <si>
    <t>sponsorzy</t>
  </si>
  <si>
    <t>kształcenie podyplomowe</t>
  </si>
  <si>
    <t xml:space="preserve">szkolenia przypominające </t>
  </si>
  <si>
    <t>inne przychody</t>
  </si>
  <si>
    <t>IV</t>
  </si>
  <si>
    <t>KREDYT</t>
  </si>
  <si>
    <t>V</t>
  </si>
  <si>
    <t>SPRZEDAŻ LOKALU</t>
  </si>
  <si>
    <t>WPŁYWY OGÓŁEM                            (I+ II+III+IV+V)</t>
  </si>
  <si>
    <t>WYDATKI  w tym:</t>
  </si>
  <si>
    <t>A</t>
  </si>
  <si>
    <t>DZIAŁALNOŚĆ BIURA OGÓŁEM (1+2+3+4+5+6) w tym:</t>
  </si>
  <si>
    <t>1.</t>
  </si>
  <si>
    <t>osobowy fundusz płac</t>
  </si>
  <si>
    <t>2.</t>
  </si>
  <si>
    <t>ubezpieczenia społ.  ZUS</t>
  </si>
  <si>
    <t>3.</t>
  </si>
  <si>
    <t>bezosobowy fundusz płac</t>
  </si>
  <si>
    <t>4.</t>
  </si>
  <si>
    <t>wydatki rzeczowe w tym:</t>
  </si>
  <si>
    <t>* wyposażenie, środki trwałe</t>
  </si>
  <si>
    <t>* materiały biurowe</t>
  </si>
  <si>
    <t>* inne (prenumerata, książki bibl., środki czystości)</t>
  </si>
  <si>
    <t>* inne (bilety MZK, mat techniczne, art. spożywcze)</t>
  </si>
  <si>
    <t xml:space="preserve">5. </t>
  </si>
  <si>
    <t>Usługi obce ogółem w tym :</t>
  </si>
  <si>
    <t>* konserwacja, serwis sprzętu</t>
  </si>
  <si>
    <t>remonty, naprawy</t>
  </si>
  <si>
    <t>opłaty pocztowe, bankowe, inne</t>
  </si>
  <si>
    <t>6.</t>
  </si>
  <si>
    <t>Pozostałe wydatki w tym:</t>
  </si>
  <si>
    <t>czynsz, ubezpieczenia, monitoring lokali</t>
  </si>
  <si>
    <t>energia, gaz</t>
  </si>
  <si>
    <t>telefony, abonamenty</t>
  </si>
  <si>
    <t>fundusz reprezentacyjny</t>
  </si>
  <si>
    <t>eksploatacja samochodu (opłata za parking, ubezpieczenia, naprawy</t>
  </si>
  <si>
    <t>usługi prawnicze</t>
  </si>
  <si>
    <t>pozostałe koszty (internet, sprzątanie,chór i inne)</t>
  </si>
  <si>
    <t>biegły rewident</t>
  </si>
  <si>
    <t>B</t>
  </si>
  <si>
    <t>DZIAŁALNOŚĆ MERYTORYCZNA OGÓŁEM (1+2+3+4+5+6)  w tym:</t>
  </si>
  <si>
    <t>Koszty posiedzeń i szkoleń Prezydium i Rady</t>
  </si>
  <si>
    <t>Delegacje służbowe członków Prezydium i Rady</t>
  </si>
  <si>
    <t>Koszty  posiedzeń pełnomocników</t>
  </si>
  <si>
    <t>Koszty organizacji Zjazdu</t>
  </si>
  <si>
    <t>5.</t>
  </si>
  <si>
    <t>Koszty organizacji MDP i DP, 25-lecie Izby</t>
  </si>
  <si>
    <t>Inne wydatki (spotk. kier. NZOZ, piel. naczel.)</t>
  </si>
  <si>
    <t>C</t>
  </si>
  <si>
    <t xml:space="preserve">ŚRODKI FINANSOWE DLA OSÓB ODCHODZĄCYCH NA EMERYTURĘ </t>
  </si>
  <si>
    <t>D</t>
  </si>
  <si>
    <t>WYDATKI KOMISJI PROBLEMOWYCH OGÓŁEM (1+2+3+4+5+6+7+8  +9+10+11+12)</t>
  </si>
  <si>
    <t xml:space="preserve">1. </t>
  </si>
  <si>
    <t>Komisja ds. kształcenia i doskonalenia zawodowego</t>
  </si>
  <si>
    <t>Koszty posiedzeń</t>
  </si>
  <si>
    <t>Koszty refundacji</t>
  </si>
  <si>
    <t xml:space="preserve">2. </t>
  </si>
  <si>
    <t>Komisja ds. położnych</t>
  </si>
  <si>
    <t xml:space="preserve">3. </t>
  </si>
  <si>
    <t xml:space="preserve">Komisja socjalna </t>
  </si>
  <si>
    <t>koszty pomocy socjalnej</t>
  </si>
  <si>
    <t xml:space="preserve">4. </t>
  </si>
  <si>
    <t xml:space="preserve">Komisja skarg i wniosków </t>
  </si>
  <si>
    <t xml:space="preserve">Komisja ds. szpitalnictwa </t>
  </si>
  <si>
    <t xml:space="preserve">6. </t>
  </si>
  <si>
    <t>Komisja ds. jakości w ochronie zdrowia</t>
  </si>
  <si>
    <t xml:space="preserve">7. </t>
  </si>
  <si>
    <t xml:space="preserve">Komisja ds. nadzoru nad indywidualnymi praktykami pielęgniarskimi / połozniczymi </t>
  </si>
  <si>
    <t xml:space="preserve">8. </t>
  </si>
  <si>
    <t xml:space="preserve">Komisja ds. etyki zawodowej </t>
  </si>
  <si>
    <t>9.</t>
  </si>
  <si>
    <t xml:space="preserve">Komisja ds. biuletynu </t>
  </si>
  <si>
    <t>Koszty biuletynu</t>
  </si>
  <si>
    <t>10.</t>
  </si>
  <si>
    <t>Komisja ds. medycyny szkolnej</t>
  </si>
  <si>
    <t>11.</t>
  </si>
  <si>
    <t>Komisja ds. piel. chirurgicznego</t>
  </si>
  <si>
    <t>12.</t>
  </si>
  <si>
    <t>Komisja ds. piel. operacyjnego</t>
  </si>
  <si>
    <t>13.</t>
  </si>
  <si>
    <t>Komisja ds. piel. diabetologicznego</t>
  </si>
  <si>
    <t>E</t>
  </si>
  <si>
    <t>WYDATKI KOMISJI REWIZYJNEJ</t>
  </si>
  <si>
    <t>F</t>
  </si>
  <si>
    <t xml:space="preserve">SKŁADKA NA NACZELNĄ RADĘ </t>
  </si>
  <si>
    <t>G</t>
  </si>
  <si>
    <t>KOSZTY SZKOLEŃ PRZYPOMINAJĄCYCH</t>
  </si>
  <si>
    <t>H</t>
  </si>
  <si>
    <t>KSZTAŁCENIE PODYPLOMOWE</t>
  </si>
  <si>
    <t xml:space="preserve">WYDATKI DOTACJI BUDŻETOWEJ OGÓŁEM (1+2+3+4)  w tym : </t>
  </si>
  <si>
    <t>Wydatki prawa wykonywania zawodu oraz prowadzenie rejestru pielęgniarek i położnych</t>
  </si>
  <si>
    <t>Okręgowy Rzecznik Odpowiedzialności Zawodowej</t>
  </si>
  <si>
    <t>Okręgowy Sąd Piel. I Poł.</t>
  </si>
  <si>
    <t xml:space="preserve">Działalność Ośrodka Informacyjno - Edukacyjnego </t>
  </si>
  <si>
    <t>J</t>
  </si>
  <si>
    <t>PODATEK DOCHODOWY OD ODSETEK BANKOWYCH</t>
  </si>
  <si>
    <t>K</t>
  </si>
  <si>
    <t>SPŁATA KREDYTU (RATY PODSTAWOWE)</t>
  </si>
  <si>
    <t>L</t>
  </si>
  <si>
    <t>SPŁATA KREDYTU (ODSETKI OD KREDYTU)</t>
  </si>
  <si>
    <t>Ł</t>
  </si>
  <si>
    <t>KOSZT WYKOŃCZENIA LOKALU/WYPOSAŻENIE</t>
  </si>
  <si>
    <t>WYDATKI OGÓŁEM (A+B+C+D+E+F+G+H+I+J+K+L+Ł)</t>
  </si>
  <si>
    <t>M</t>
  </si>
  <si>
    <t>REZERWA FINANSOWA (środki finansowe na kontach bankowych-stan na 31.12.2015)</t>
  </si>
  <si>
    <t>ŚRODKI FINANSOWE OGÓŁEM / łącznie z rezerwą finansową/</t>
  </si>
  <si>
    <t xml:space="preserve">                        Szczecin dnia 30.08.2012 r. r</t>
  </si>
  <si>
    <t xml:space="preserve"> Szczecin dnia 29.01.2016</t>
  </si>
  <si>
    <t xml:space="preserve"> Bilans otwarcia – stan środków finansowych na dzień 1 stycznia 2016r. wynosi 285.629,07 w tym: konta bieżące 221.234,19, lokaty  konto oprocentowane progres  64.394,88</t>
  </si>
  <si>
    <t>Główna Ksiegowa SIPiP</t>
  </si>
  <si>
    <t>Skarbnik Rady SIPiP</t>
  </si>
  <si>
    <t>Ewa Kniaź - Szołomicka</t>
  </si>
  <si>
    <t>Helena Gąsior</t>
  </si>
  <si>
    <t xml:space="preserve">Załącznik Nr1 do uchwały Nr 6/VII/16 z dnia 19 marca 2016r. </t>
  </si>
  <si>
    <t>VIII Zjazdu Sprawozdawczo-Wyborczego SIPiP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</si>
</sst>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9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zcionka tekstu podstawowego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zcionka tekstu podstawowego"/>
      <family val="0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64" fontId="3" fillId="33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/>
    </xf>
    <xf numFmtId="0" fontId="5" fillId="34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 wrapText="1"/>
    </xf>
    <xf numFmtId="164" fontId="5" fillId="35" borderId="14" xfId="0" applyNumberFormat="1" applyFont="1" applyFill="1" applyBorder="1" applyAlignment="1">
      <alignment vertical="center"/>
    </xf>
    <xf numFmtId="0" fontId="4" fillId="35" borderId="14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164" fontId="3" fillId="36" borderId="14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/>
    </xf>
    <xf numFmtId="164" fontId="9" fillId="33" borderId="14" xfId="0" applyNumberFormat="1" applyFont="1" applyFill="1" applyBorder="1" applyAlignment="1">
      <alignment/>
    </xf>
    <xf numFmtId="164" fontId="9" fillId="36" borderId="14" xfId="0" applyNumberFormat="1" applyFont="1" applyFill="1" applyBorder="1" applyAlignment="1">
      <alignment/>
    </xf>
    <xf numFmtId="10" fontId="10" fillId="0" borderId="14" xfId="0" applyNumberFormat="1" applyFont="1" applyBorder="1" applyAlignment="1">
      <alignment vertical="center"/>
    </xf>
    <xf numFmtId="0" fontId="9" fillId="36" borderId="14" xfId="0" applyFont="1" applyFill="1" applyBorder="1" applyAlignment="1">
      <alignment/>
    </xf>
    <xf numFmtId="10" fontId="10" fillId="36" borderId="14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164" fontId="9" fillId="33" borderId="14" xfId="0" applyNumberFormat="1" applyFont="1" applyFill="1" applyBorder="1" applyAlignment="1">
      <alignment horizontal="center" vertical="center"/>
    </xf>
    <xf numFmtId="164" fontId="9" fillId="36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164" fontId="3" fillId="33" borderId="14" xfId="0" applyNumberFormat="1" applyFont="1" applyFill="1" applyBorder="1" applyAlignment="1">
      <alignment/>
    </xf>
    <xf numFmtId="164" fontId="3" fillId="36" borderId="14" xfId="0" applyNumberFormat="1" applyFont="1" applyFill="1" applyBorder="1" applyAlignment="1">
      <alignment/>
    </xf>
    <xf numFmtId="164" fontId="9" fillId="33" borderId="14" xfId="0" applyNumberFormat="1" applyFont="1" applyFill="1" applyBorder="1" applyAlignment="1">
      <alignment vertical="center"/>
    </xf>
    <xf numFmtId="164" fontId="7" fillId="33" borderId="14" xfId="0" applyNumberFormat="1" applyFont="1" applyFill="1" applyBorder="1" applyAlignment="1">
      <alignment/>
    </xf>
    <xf numFmtId="164" fontId="7" fillId="36" borderId="14" xfId="0" applyNumberFormat="1" applyFont="1" applyFill="1" applyBorder="1" applyAlignment="1">
      <alignment/>
    </xf>
    <xf numFmtId="10" fontId="4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4" xfId="0" applyFont="1" applyBorder="1" applyAlignment="1">
      <alignment wrapText="1"/>
    </xf>
    <xf numFmtId="164" fontId="9" fillId="36" borderId="14" xfId="0" applyNumberFormat="1" applyFont="1" applyFill="1" applyBorder="1" applyAlignment="1">
      <alignment vertical="center"/>
    </xf>
    <xf numFmtId="164" fontId="9" fillId="37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164" fontId="3" fillId="33" borderId="14" xfId="0" applyNumberFormat="1" applyFont="1" applyFill="1" applyBorder="1" applyAlignment="1">
      <alignment vertical="center" wrapText="1"/>
    </xf>
    <xf numFmtId="164" fontId="3" fillId="36" borderId="14" xfId="0" applyNumberFormat="1" applyFont="1" applyFill="1" applyBorder="1" applyAlignment="1">
      <alignment vertical="center" wrapText="1"/>
    </xf>
    <xf numFmtId="164" fontId="9" fillId="33" borderId="14" xfId="0" applyNumberFormat="1" applyFont="1" applyFill="1" applyBorder="1" applyAlignment="1">
      <alignment vertical="center" wrapText="1"/>
    </xf>
    <xf numFmtId="164" fontId="9" fillId="36" borderId="14" xfId="0" applyNumberFormat="1" applyFont="1" applyFill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164" fontId="49" fillId="36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164" fontId="9" fillId="0" borderId="14" xfId="0" applyNumberFormat="1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165" fontId="9" fillId="36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10" fontId="3" fillId="36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/>
    </xf>
    <xf numFmtId="0" fontId="2" fillId="36" borderId="15" xfId="0" applyFont="1" applyFill="1" applyBorder="1" applyAlignment="1">
      <alignment wrapText="1"/>
    </xf>
    <xf numFmtId="164" fontId="3" fillId="36" borderId="16" xfId="0" applyNumberFormat="1" applyFont="1" applyFill="1" applyBorder="1" applyAlignment="1">
      <alignment vertical="center" wrapText="1"/>
    </xf>
    <xf numFmtId="164" fontId="3" fillId="36" borderId="17" xfId="0" applyNumberFormat="1" applyFont="1" applyFill="1" applyBorder="1" applyAlignment="1">
      <alignment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wrapText="1"/>
    </xf>
    <xf numFmtId="164" fontId="3" fillId="37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14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2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49</xdr:row>
      <xdr:rowOff>85725</xdr:rowOff>
    </xdr:from>
    <xdr:to>
      <xdr:col>0</xdr:col>
      <xdr:colOff>266700</xdr:colOff>
      <xdr:row>50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0975" y="1371600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C2" sqref="C2"/>
    </sheetView>
  </sheetViews>
  <sheetFormatPr defaultColWidth="8.796875" defaultRowHeight="14.25"/>
  <cols>
    <col min="1" max="1" width="6.3984375" style="0" customWidth="1"/>
    <col min="2" max="2" width="23.69921875" style="0" customWidth="1"/>
    <col min="3" max="3" width="16" style="0" customWidth="1"/>
    <col min="4" max="4" width="13.3984375" style="0" customWidth="1"/>
    <col min="5" max="5" width="12.19921875" style="0" customWidth="1"/>
  </cols>
  <sheetData>
    <row r="1" spans="1:5" ht="14.25">
      <c r="A1" s="1"/>
      <c r="B1" s="81"/>
      <c r="C1" s="2"/>
      <c r="D1" s="2" t="s">
        <v>0</v>
      </c>
      <c r="E1" s="3" t="s">
        <v>1</v>
      </c>
    </row>
    <row r="2" spans="1:5" ht="14.25">
      <c r="A2" s="83" t="s">
        <v>127</v>
      </c>
      <c r="B2" s="82"/>
      <c r="C2" s="77"/>
      <c r="D2" s="77"/>
      <c r="E2" s="77"/>
    </row>
    <row r="3" spans="1:5" ht="14.25">
      <c r="A3" s="83" t="s">
        <v>128</v>
      </c>
      <c r="B3" s="82"/>
      <c r="C3" s="77"/>
      <c r="D3" s="77"/>
      <c r="E3" s="77"/>
    </row>
    <row r="4" spans="1:5" ht="15.75">
      <c r="A4" s="4"/>
      <c r="B4" s="84" t="s">
        <v>2</v>
      </c>
      <c r="C4" s="84"/>
      <c r="D4" s="84"/>
      <c r="E4" s="84"/>
    </row>
    <row r="5" spans="1:5" ht="18">
      <c r="A5" s="5"/>
      <c r="B5" s="5"/>
      <c r="C5" s="6" t="s">
        <v>3</v>
      </c>
      <c r="D5" s="6"/>
      <c r="E5" s="7" t="s">
        <v>4</v>
      </c>
    </row>
    <row r="6" spans="1:5" ht="68.25" customHeight="1">
      <c r="A6" s="8" t="s">
        <v>5</v>
      </c>
      <c r="B6" s="9" t="s">
        <v>122</v>
      </c>
      <c r="C6" s="10">
        <v>285629.07</v>
      </c>
      <c r="D6" s="10">
        <v>0</v>
      </c>
      <c r="E6" s="11" t="s">
        <v>0</v>
      </c>
    </row>
    <row r="7" spans="1:5" ht="18">
      <c r="A7" s="12"/>
      <c r="B7" s="13"/>
      <c r="C7" s="14"/>
      <c r="D7" s="14"/>
      <c r="E7" s="15"/>
    </row>
    <row r="8" spans="1:5" ht="47.25" customHeight="1">
      <c r="A8" s="8" t="s">
        <v>6</v>
      </c>
      <c r="B8" s="16" t="s">
        <v>7</v>
      </c>
      <c r="C8" s="10">
        <f>SUM(C9:C12)</f>
        <v>1876000</v>
      </c>
      <c r="D8" s="17">
        <f>SUM(D9:D12)</f>
        <v>0</v>
      </c>
      <c r="E8" s="18">
        <f>PRODUCT(D8/C8)</f>
        <v>0</v>
      </c>
    </row>
    <row r="9" spans="1:5" ht="14.25">
      <c r="A9" s="5"/>
      <c r="B9" s="19" t="s">
        <v>8</v>
      </c>
      <c r="C9" s="20">
        <v>1790000</v>
      </c>
      <c r="D9" s="21">
        <v>0</v>
      </c>
      <c r="E9" s="22">
        <f>PRODUCT(D9/C9)</f>
        <v>0</v>
      </c>
    </row>
    <row r="10" spans="1:5" ht="14.25">
      <c r="A10" s="5"/>
      <c r="B10" s="23" t="s">
        <v>9</v>
      </c>
      <c r="C10" s="20">
        <v>2000</v>
      </c>
      <c r="D10" s="21">
        <v>0</v>
      </c>
      <c r="E10" s="24">
        <f>PRODUCT(D10/C10)</f>
        <v>0</v>
      </c>
    </row>
    <row r="11" spans="1:5" ht="14.25">
      <c r="A11" s="5"/>
      <c r="B11" s="19" t="s">
        <v>10</v>
      </c>
      <c r="C11" s="20">
        <v>74000</v>
      </c>
      <c r="D11" s="21">
        <v>0</v>
      </c>
      <c r="E11" s="24">
        <f>PRODUCT(D11/C11)</f>
        <v>0</v>
      </c>
    </row>
    <row r="12" spans="1:5" ht="28.5" customHeight="1">
      <c r="A12" s="5"/>
      <c r="B12" s="25" t="s">
        <v>11</v>
      </c>
      <c r="C12" s="26">
        <v>10000</v>
      </c>
      <c r="D12" s="27">
        <v>0</v>
      </c>
      <c r="E12" s="24">
        <f>PRODUCT(D12/C12)</f>
        <v>0</v>
      </c>
    </row>
    <row r="13" spans="1:5" ht="54" customHeight="1">
      <c r="A13" s="8" t="s">
        <v>12</v>
      </c>
      <c r="B13" s="28" t="s">
        <v>13</v>
      </c>
      <c r="C13" s="10">
        <f>SUM(C14:C17)</f>
        <v>865000</v>
      </c>
      <c r="D13" s="17">
        <f>SUM(D14:D17)</f>
        <v>0</v>
      </c>
      <c r="E13" s="18">
        <f aca="true" t="shared" si="0" ref="E13:E20">PRODUCT(D13/C13)</f>
        <v>0</v>
      </c>
    </row>
    <row r="14" spans="1:5" ht="14.25">
      <c r="A14" s="5"/>
      <c r="B14" s="19" t="s">
        <v>14</v>
      </c>
      <c r="C14" s="20">
        <v>2000</v>
      </c>
      <c r="D14" s="21">
        <v>0</v>
      </c>
      <c r="E14" s="22">
        <f t="shared" si="0"/>
        <v>0</v>
      </c>
    </row>
    <row r="15" spans="1:5" ht="14.25">
      <c r="A15" s="5"/>
      <c r="B15" s="23" t="s">
        <v>15</v>
      </c>
      <c r="C15" s="20">
        <v>850000</v>
      </c>
      <c r="D15" s="21">
        <v>0</v>
      </c>
      <c r="E15" s="24">
        <f t="shared" si="0"/>
        <v>0</v>
      </c>
    </row>
    <row r="16" spans="1:5" ht="14.25">
      <c r="A16" s="5"/>
      <c r="B16" s="19" t="s">
        <v>16</v>
      </c>
      <c r="C16" s="20">
        <v>10000</v>
      </c>
      <c r="D16" s="21">
        <v>0</v>
      </c>
      <c r="E16" s="22">
        <f t="shared" si="0"/>
        <v>0</v>
      </c>
    </row>
    <row r="17" spans="1:5" ht="14.25">
      <c r="A17" s="5"/>
      <c r="B17" s="19" t="s">
        <v>17</v>
      </c>
      <c r="C17" s="20">
        <v>3000</v>
      </c>
      <c r="D17" s="21">
        <v>0</v>
      </c>
      <c r="E17" s="22">
        <f t="shared" si="0"/>
        <v>0</v>
      </c>
    </row>
    <row r="18" spans="1:5" ht="18">
      <c r="A18" s="8" t="s">
        <v>18</v>
      </c>
      <c r="B18" s="29" t="s">
        <v>19</v>
      </c>
      <c r="C18" s="30">
        <v>238676.87</v>
      </c>
      <c r="D18" s="31">
        <v>0</v>
      </c>
      <c r="E18" s="18">
        <f t="shared" si="0"/>
        <v>0</v>
      </c>
    </row>
    <row r="19" spans="1:5" ht="18">
      <c r="A19" s="8" t="s">
        <v>20</v>
      </c>
      <c r="B19" s="29" t="s">
        <v>21</v>
      </c>
      <c r="C19" s="32">
        <v>490000</v>
      </c>
      <c r="D19" s="31">
        <v>0</v>
      </c>
      <c r="E19" s="18">
        <f t="shared" si="0"/>
        <v>0</v>
      </c>
    </row>
    <row r="20" spans="1:5" ht="43.5" customHeight="1">
      <c r="A20" s="5"/>
      <c r="B20" s="28" t="s">
        <v>22</v>
      </c>
      <c r="C20" s="10">
        <f>C6+C8+C13+C18+C19</f>
        <v>3755305.94</v>
      </c>
      <c r="D20" s="17">
        <f>D6+D8+D13+D18+D19</f>
        <v>0</v>
      </c>
      <c r="E20" s="18">
        <f t="shared" si="0"/>
        <v>0</v>
      </c>
    </row>
    <row r="21" spans="1:5" ht="18">
      <c r="A21" s="5"/>
      <c r="B21" s="11"/>
      <c r="C21" s="33"/>
      <c r="D21" s="34"/>
      <c r="E21" s="35"/>
    </row>
    <row r="22" spans="1:5" ht="18">
      <c r="A22" s="5"/>
      <c r="B22" s="36" t="s">
        <v>23</v>
      </c>
      <c r="C22" s="33"/>
      <c r="D22" s="34"/>
      <c r="E22" s="35"/>
    </row>
    <row r="23" spans="1:5" ht="47.25">
      <c r="A23" s="37" t="s">
        <v>24</v>
      </c>
      <c r="B23" s="28" t="s">
        <v>25</v>
      </c>
      <c r="C23" s="10">
        <f>C24+C25+C26+C27+C32+C36</f>
        <v>1190000</v>
      </c>
      <c r="D23" s="17">
        <f>D24+D25+D26+D27+D32+D36</f>
        <v>0</v>
      </c>
      <c r="E23" s="18">
        <f aca="true" t="shared" si="1" ref="E23:E85">PRODUCT(D23/C23)</f>
        <v>0</v>
      </c>
    </row>
    <row r="24" spans="1:5" ht="15.75">
      <c r="A24" s="38" t="s">
        <v>26</v>
      </c>
      <c r="B24" s="39" t="s">
        <v>27</v>
      </c>
      <c r="C24" s="30">
        <v>580000</v>
      </c>
      <c r="D24" s="31">
        <v>0</v>
      </c>
      <c r="E24" s="18">
        <f t="shared" si="1"/>
        <v>0</v>
      </c>
    </row>
    <row r="25" spans="1:5" ht="15.75">
      <c r="A25" s="38" t="s">
        <v>28</v>
      </c>
      <c r="B25" s="39" t="s">
        <v>29</v>
      </c>
      <c r="C25" s="30">
        <v>200000</v>
      </c>
      <c r="D25" s="31">
        <v>0</v>
      </c>
      <c r="E25" s="18">
        <f t="shared" si="1"/>
        <v>0</v>
      </c>
    </row>
    <row r="26" spans="1:5" ht="15.75">
      <c r="A26" s="40" t="s">
        <v>30</v>
      </c>
      <c r="B26" s="39" t="s">
        <v>31</v>
      </c>
      <c r="C26" s="30">
        <v>100000</v>
      </c>
      <c r="D26" s="31">
        <v>0</v>
      </c>
      <c r="E26" s="18">
        <f t="shared" si="1"/>
        <v>0</v>
      </c>
    </row>
    <row r="27" spans="1:5" ht="15.75">
      <c r="A27" s="40" t="s">
        <v>32</v>
      </c>
      <c r="B27" s="39" t="s">
        <v>33</v>
      </c>
      <c r="C27" s="30">
        <f>SUM(C28:C31)</f>
        <v>67000</v>
      </c>
      <c r="D27" s="31">
        <v>0</v>
      </c>
      <c r="E27" s="18">
        <f t="shared" si="1"/>
        <v>0</v>
      </c>
    </row>
    <row r="28" spans="1:5" ht="14.25">
      <c r="A28" s="41"/>
      <c r="B28" s="19" t="s">
        <v>34</v>
      </c>
      <c r="C28" s="20">
        <v>20000</v>
      </c>
      <c r="D28" s="21">
        <v>0</v>
      </c>
      <c r="E28" s="22">
        <f t="shared" si="1"/>
        <v>0</v>
      </c>
    </row>
    <row r="29" spans="1:5" ht="14.25">
      <c r="A29" s="41"/>
      <c r="B29" s="19" t="s">
        <v>35</v>
      </c>
      <c r="C29" s="20">
        <v>20000</v>
      </c>
      <c r="D29" s="21">
        <v>0</v>
      </c>
      <c r="E29" s="22">
        <f t="shared" si="1"/>
        <v>0</v>
      </c>
    </row>
    <row r="30" spans="1:5" ht="24">
      <c r="A30" s="41"/>
      <c r="B30" s="42" t="s">
        <v>36</v>
      </c>
      <c r="C30" s="20">
        <v>10000</v>
      </c>
      <c r="D30" s="21">
        <v>0</v>
      </c>
      <c r="E30" s="22">
        <f t="shared" si="1"/>
        <v>0</v>
      </c>
    </row>
    <row r="31" spans="1:5" ht="24">
      <c r="A31" s="41"/>
      <c r="B31" s="25" t="s">
        <v>37</v>
      </c>
      <c r="C31" s="32">
        <v>17000</v>
      </c>
      <c r="D31" s="43">
        <v>0</v>
      </c>
      <c r="E31" s="22">
        <f t="shared" si="1"/>
        <v>0</v>
      </c>
    </row>
    <row r="32" spans="1:5" ht="15.75">
      <c r="A32" s="38" t="s">
        <v>38</v>
      </c>
      <c r="B32" s="39" t="s">
        <v>39</v>
      </c>
      <c r="C32" s="30">
        <f>SUM(C33:C35)</f>
        <v>85000</v>
      </c>
      <c r="D32" s="31">
        <f>SUM(D33:D35)</f>
        <v>0</v>
      </c>
      <c r="E32" s="18">
        <f t="shared" si="1"/>
        <v>0</v>
      </c>
    </row>
    <row r="33" spans="1:5" ht="14.25">
      <c r="A33" s="5"/>
      <c r="B33" s="19" t="s">
        <v>40</v>
      </c>
      <c r="C33" s="20">
        <v>15000</v>
      </c>
      <c r="D33" s="21">
        <v>0</v>
      </c>
      <c r="E33" s="22">
        <f t="shared" si="1"/>
        <v>0</v>
      </c>
    </row>
    <row r="34" spans="1:5" ht="14.25">
      <c r="A34" s="5"/>
      <c r="B34" s="19" t="s">
        <v>41</v>
      </c>
      <c r="C34" s="20">
        <v>10000</v>
      </c>
      <c r="D34" s="21">
        <v>0</v>
      </c>
      <c r="E34" s="22">
        <f t="shared" si="1"/>
        <v>0</v>
      </c>
    </row>
    <row r="35" spans="1:5" ht="14.25">
      <c r="A35" s="5"/>
      <c r="B35" s="23" t="s">
        <v>42</v>
      </c>
      <c r="C35" s="44">
        <v>60000</v>
      </c>
      <c r="D35" s="21">
        <v>0</v>
      </c>
      <c r="E35" s="24">
        <f t="shared" si="1"/>
        <v>0</v>
      </c>
    </row>
    <row r="36" spans="1:5" ht="15.75">
      <c r="A36" s="38" t="s">
        <v>43</v>
      </c>
      <c r="B36" s="39" t="s">
        <v>44</v>
      </c>
      <c r="C36" s="30">
        <f>SUM(C37:C44)</f>
        <v>158000</v>
      </c>
      <c r="D36" s="31">
        <f>SUM(D37:D44)</f>
        <v>0</v>
      </c>
      <c r="E36" s="18">
        <f t="shared" si="1"/>
        <v>0</v>
      </c>
    </row>
    <row r="37" spans="1:5" ht="24">
      <c r="A37" s="5"/>
      <c r="B37" s="25" t="s">
        <v>45</v>
      </c>
      <c r="C37" s="32">
        <v>35000</v>
      </c>
      <c r="D37" s="43">
        <v>0</v>
      </c>
      <c r="E37" s="22">
        <f t="shared" si="1"/>
        <v>0</v>
      </c>
    </row>
    <row r="38" spans="1:5" ht="14.25">
      <c r="A38" s="5"/>
      <c r="B38" s="45" t="s">
        <v>46</v>
      </c>
      <c r="C38" s="20">
        <v>24000</v>
      </c>
      <c r="D38" s="21">
        <v>0</v>
      </c>
      <c r="E38" s="22">
        <f t="shared" si="1"/>
        <v>0</v>
      </c>
    </row>
    <row r="39" spans="1:5" ht="14.25">
      <c r="A39" s="5"/>
      <c r="B39" s="45" t="s">
        <v>47</v>
      </c>
      <c r="C39" s="20">
        <v>10000</v>
      </c>
      <c r="D39" s="21">
        <v>0</v>
      </c>
      <c r="E39" s="22">
        <f t="shared" si="1"/>
        <v>0</v>
      </c>
    </row>
    <row r="40" spans="1:5" ht="14.25">
      <c r="A40" s="5"/>
      <c r="B40" s="45" t="s">
        <v>48</v>
      </c>
      <c r="C40" s="20">
        <v>5000</v>
      </c>
      <c r="D40" s="21">
        <v>0</v>
      </c>
      <c r="E40" s="22">
        <f t="shared" si="1"/>
        <v>0</v>
      </c>
    </row>
    <row r="41" spans="1:5" ht="36">
      <c r="A41" s="5"/>
      <c r="B41" s="46" t="s">
        <v>49</v>
      </c>
      <c r="C41" s="32">
        <v>5000</v>
      </c>
      <c r="D41" s="43">
        <v>0</v>
      </c>
      <c r="E41" s="22">
        <f t="shared" si="1"/>
        <v>0</v>
      </c>
    </row>
    <row r="42" spans="1:5" ht="14.25">
      <c r="A42" s="5"/>
      <c r="B42" s="45" t="s">
        <v>50</v>
      </c>
      <c r="C42" s="20">
        <v>24000</v>
      </c>
      <c r="D42" s="21">
        <v>0</v>
      </c>
      <c r="E42" s="22">
        <f t="shared" si="1"/>
        <v>0</v>
      </c>
    </row>
    <row r="43" spans="1:5" ht="24">
      <c r="A43" s="5"/>
      <c r="B43" s="46" t="s">
        <v>51</v>
      </c>
      <c r="C43" s="32">
        <v>55000</v>
      </c>
      <c r="D43" s="43">
        <v>0</v>
      </c>
      <c r="E43" s="22">
        <f t="shared" si="1"/>
        <v>0</v>
      </c>
    </row>
    <row r="44" spans="1:5" ht="14.25">
      <c r="A44" s="5"/>
      <c r="B44" s="46" t="s">
        <v>52</v>
      </c>
      <c r="C44" s="32">
        <v>0</v>
      </c>
      <c r="D44" s="43">
        <v>0</v>
      </c>
      <c r="E44" s="22">
        <v>0</v>
      </c>
    </row>
    <row r="45" spans="1:5" ht="63">
      <c r="A45" s="47" t="s">
        <v>53</v>
      </c>
      <c r="B45" s="48" t="s">
        <v>54</v>
      </c>
      <c r="C45" s="49">
        <f>SUM(C46:C51)</f>
        <v>79000</v>
      </c>
      <c r="D45" s="50">
        <f>SUM(D46:D51)</f>
        <v>0</v>
      </c>
      <c r="E45" s="18">
        <f t="shared" si="1"/>
        <v>0</v>
      </c>
    </row>
    <row r="46" spans="1:5" ht="24">
      <c r="A46" s="38" t="s">
        <v>26</v>
      </c>
      <c r="B46" s="25" t="s">
        <v>55</v>
      </c>
      <c r="C46" s="51">
        <v>15000</v>
      </c>
      <c r="D46" s="52">
        <v>0</v>
      </c>
      <c r="E46" s="22">
        <f t="shared" si="1"/>
        <v>0</v>
      </c>
    </row>
    <row r="47" spans="1:5" ht="24">
      <c r="A47" s="38" t="s">
        <v>28</v>
      </c>
      <c r="B47" s="25" t="s">
        <v>56</v>
      </c>
      <c r="C47" s="51">
        <v>4000</v>
      </c>
      <c r="D47" s="43">
        <v>0</v>
      </c>
      <c r="E47" s="22">
        <f t="shared" si="1"/>
        <v>0</v>
      </c>
    </row>
    <row r="48" spans="1:5" ht="24">
      <c r="A48" s="38" t="s">
        <v>30</v>
      </c>
      <c r="B48" s="25" t="s">
        <v>57</v>
      </c>
      <c r="C48" s="32">
        <v>5000</v>
      </c>
      <c r="D48" s="43">
        <v>0</v>
      </c>
      <c r="E48" s="22">
        <f t="shared" si="1"/>
        <v>0</v>
      </c>
    </row>
    <row r="49" spans="1:5" ht="14.25">
      <c r="A49" s="38" t="s">
        <v>32</v>
      </c>
      <c r="B49" s="53" t="s">
        <v>58</v>
      </c>
      <c r="C49" s="51">
        <v>15000</v>
      </c>
      <c r="D49" s="54">
        <v>0</v>
      </c>
      <c r="E49" s="22">
        <f t="shared" si="1"/>
        <v>0</v>
      </c>
    </row>
    <row r="50" spans="1:5" ht="24">
      <c r="A50" s="38" t="s">
        <v>59</v>
      </c>
      <c r="B50" s="25" t="s">
        <v>60</v>
      </c>
      <c r="C50" s="51">
        <v>35000</v>
      </c>
      <c r="D50" s="21">
        <v>0</v>
      </c>
      <c r="E50" s="22">
        <f t="shared" si="1"/>
        <v>0</v>
      </c>
    </row>
    <row r="51" spans="1:5" ht="24">
      <c r="A51" s="38" t="s">
        <v>43</v>
      </c>
      <c r="B51" s="25" t="s">
        <v>61</v>
      </c>
      <c r="C51" s="51">
        <v>5000</v>
      </c>
      <c r="D51" s="52">
        <v>0</v>
      </c>
      <c r="E51" s="22">
        <f t="shared" si="1"/>
        <v>0</v>
      </c>
    </row>
    <row r="52" spans="1:5" ht="63">
      <c r="A52" s="47" t="s">
        <v>62</v>
      </c>
      <c r="B52" s="28" t="s">
        <v>63</v>
      </c>
      <c r="C52" s="49">
        <v>50000</v>
      </c>
      <c r="D52" s="50">
        <v>0</v>
      </c>
      <c r="E52" s="18">
        <f t="shared" si="1"/>
        <v>0</v>
      </c>
    </row>
    <row r="53" spans="1:5" ht="78.75">
      <c r="A53" s="37" t="s">
        <v>64</v>
      </c>
      <c r="B53" s="28" t="s">
        <v>65</v>
      </c>
      <c r="C53" s="49">
        <f>C54+C57+C58+SUM(C61:C65)+C66+SUM(C69:C72)</f>
        <v>593750</v>
      </c>
      <c r="D53" s="50">
        <f>D54+D57+D58+SUM(D61:D65)+D66+SUM(D69:D72)</f>
        <v>0</v>
      </c>
      <c r="E53" s="18">
        <f t="shared" si="1"/>
        <v>0</v>
      </c>
    </row>
    <row r="54" spans="1:5" ht="24">
      <c r="A54" s="55" t="s">
        <v>66</v>
      </c>
      <c r="B54" s="25" t="s">
        <v>67</v>
      </c>
      <c r="C54" s="56">
        <f>C55+C56</f>
        <v>502000</v>
      </c>
      <c r="D54" s="52">
        <f>D55+D56</f>
        <v>0</v>
      </c>
      <c r="E54" s="22">
        <f t="shared" si="1"/>
        <v>0</v>
      </c>
    </row>
    <row r="55" spans="1:5" ht="14.25">
      <c r="A55" s="55"/>
      <c r="B55" s="25" t="s">
        <v>68</v>
      </c>
      <c r="C55" s="51">
        <v>2000</v>
      </c>
      <c r="D55" s="52">
        <v>0</v>
      </c>
      <c r="E55" s="22">
        <f t="shared" si="1"/>
        <v>0</v>
      </c>
    </row>
    <row r="56" spans="1:5" ht="14.25">
      <c r="A56" s="55"/>
      <c r="B56" s="25" t="s">
        <v>69</v>
      </c>
      <c r="C56" s="51">
        <v>500000</v>
      </c>
      <c r="D56" s="52">
        <v>0</v>
      </c>
      <c r="E56" s="22">
        <f t="shared" si="1"/>
        <v>0</v>
      </c>
    </row>
    <row r="57" spans="1:5" ht="14.25">
      <c r="A57" s="55" t="s">
        <v>70</v>
      </c>
      <c r="B57" s="25" t="s">
        <v>71</v>
      </c>
      <c r="C57" s="51">
        <v>2000</v>
      </c>
      <c r="D57" s="21">
        <v>0</v>
      </c>
      <c r="E57" s="22">
        <f t="shared" si="1"/>
        <v>0</v>
      </c>
    </row>
    <row r="58" spans="1:5" ht="14.25">
      <c r="A58" s="55" t="s">
        <v>72</v>
      </c>
      <c r="B58" s="25" t="s">
        <v>73</v>
      </c>
      <c r="C58" s="51">
        <f>C59+C60</f>
        <v>40000</v>
      </c>
      <c r="D58" s="52">
        <f>SUM(D59:D60)</f>
        <v>0</v>
      </c>
      <c r="E58" s="22">
        <f t="shared" si="1"/>
        <v>0</v>
      </c>
    </row>
    <row r="59" spans="1:5" ht="14.25">
      <c r="A59" s="55"/>
      <c r="B59" s="25" t="s">
        <v>68</v>
      </c>
      <c r="C59" s="51">
        <v>1000</v>
      </c>
      <c r="D59" s="21">
        <v>0</v>
      </c>
      <c r="E59" s="22">
        <f t="shared" si="1"/>
        <v>0</v>
      </c>
    </row>
    <row r="60" spans="1:5" ht="14.25">
      <c r="A60" s="55"/>
      <c r="B60" s="25" t="s">
        <v>74</v>
      </c>
      <c r="C60" s="51">
        <v>39000</v>
      </c>
      <c r="D60" s="21">
        <v>0</v>
      </c>
      <c r="E60" s="22">
        <f t="shared" si="1"/>
        <v>0</v>
      </c>
    </row>
    <row r="61" spans="1:5" ht="14.25">
      <c r="A61" s="55" t="s">
        <v>75</v>
      </c>
      <c r="B61" s="25" t="s">
        <v>76</v>
      </c>
      <c r="C61" s="51">
        <v>250</v>
      </c>
      <c r="D61" s="21">
        <v>0</v>
      </c>
      <c r="E61" s="22">
        <f t="shared" si="1"/>
        <v>0</v>
      </c>
    </row>
    <row r="62" spans="1:5" ht="14.25">
      <c r="A62" s="55" t="s">
        <v>38</v>
      </c>
      <c r="B62" s="25" t="s">
        <v>77</v>
      </c>
      <c r="C62" s="51">
        <v>1000</v>
      </c>
      <c r="D62" s="21">
        <v>0</v>
      </c>
      <c r="E62" s="22">
        <f t="shared" si="1"/>
        <v>0</v>
      </c>
    </row>
    <row r="63" spans="1:5" ht="24">
      <c r="A63" s="55" t="s">
        <v>78</v>
      </c>
      <c r="B63" s="25" t="s">
        <v>79</v>
      </c>
      <c r="C63" s="32">
        <v>1000</v>
      </c>
      <c r="D63" s="43">
        <v>0</v>
      </c>
      <c r="E63" s="22">
        <f t="shared" si="1"/>
        <v>0</v>
      </c>
    </row>
    <row r="64" spans="1:5" ht="36">
      <c r="A64" s="57" t="s">
        <v>80</v>
      </c>
      <c r="B64" s="25" t="s">
        <v>81</v>
      </c>
      <c r="C64" s="32">
        <v>2500</v>
      </c>
      <c r="D64" s="43">
        <v>0</v>
      </c>
      <c r="E64" s="22">
        <f t="shared" si="1"/>
        <v>0</v>
      </c>
    </row>
    <row r="65" spans="1:5" ht="14.25">
      <c r="A65" s="55" t="s">
        <v>82</v>
      </c>
      <c r="B65" s="19" t="s">
        <v>83</v>
      </c>
      <c r="C65" s="20">
        <v>1000</v>
      </c>
      <c r="D65" s="21">
        <v>0</v>
      </c>
      <c r="E65" s="22">
        <f t="shared" si="1"/>
        <v>0</v>
      </c>
    </row>
    <row r="66" spans="1:5" ht="14.25">
      <c r="A66" s="55" t="s">
        <v>84</v>
      </c>
      <c r="B66" s="19" t="s">
        <v>85</v>
      </c>
      <c r="C66" s="20">
        <f>C67+C68</f>
        <v>40000</v>
      </c>
      <c r="D66" s="21">
        <f>D67+D68</f>
        <v>0</v>
      </c>
      <c r="E66" s="22">
        <f t="shared" si="1"/>
        <v>0</v>
      </c>
    </row>
    <row r="67" spans="1:5" ht="14.25">
      <c r="A67" s="55"/>
      <c r="B67" s="19" t="s">
        <v>68</v>
      </c>
      <c r="C67" s="20">
        <v>500</v>
      </c>
      <c r="D67" s="21">
        <v>0</v>
      </c>
      <c r="E67" s="22">
        <f t="shared" si="1"/>
        <v>0</v>
      </c>
    </row>
    <row r="68" spans="1:5" ht="14.25">
      <c r="A68" s="55"/>
      <c r="B68" s="19" t="s">
        <v>86</v>
      </c>
      <c r="C68" s="20">
        <v>39500</v>
      </c>
      <c r="D68" s="21">
        <v>0</v>
      </c>
      <c r="E68" s="22">
        <f t="shared" si="1"/>
        <v>0</v>
      </c>
    </row>
    <row r="69" spans="1:5" ht="14.25">
      <c r="A69" s="55" t="s">
        <v>87</v>
      </c>
      <c r="B69" s="19" t="s">
        <v>88</v>
      </c>
      <c r="C69" s="20">
        <v>1000</v>
      </c>
      <c r="D69" s="21">
        <v>0</v>
      </c>
      <c r="E69" s="22">
        <f t="shared" si="1"/>
        <v>0</v>
      </c>
    </row>
    <row r="70" spans="1:5" ht="14.25">
      <c r="A70" s="55" t="s">
        <v>89</v>
      </c>
      <c r="B70" s="19" t="s">
        <v>90</v>
      </c>
      <c r="C70" s="20">
        <v>1000</v>
      </c>
      <c r="D70" s="21">
        <v>0</v>
      </c>
      <c r="E70" s="22">
        <f t="shared" si="1"/>
        <v>0</v>
      </c>
    </row>
    <row r="71" spans="1:5" ht="14.25">
      <c r="A71" s="58" t="s">
        <v>91</v>
      </c>
      <c r="B71" s="19" t="s">
        <v>92</v>
      </c>
      <c r="C71" s="20">
        <v>1000</v>
      </c>
      <c r="D71" s="59">
        <v>0</v>
      </c>
      <c r="E71" s="22">
        <f t="shared" si="1"/>
        <v>0</v>
      </c>
    </row>
    <row r="72" spans="1:5" ht="14.25">
      <c r="A72" s="58" t="s">
        <v>93</v>
      </c>
      <c r="B72" s="19" t="s">
        <v>94</v>
      </c>
      <c r="C72" s="20">
        <v>1000</v>
      </c>
      <c r="D72" s="59">
        <v>0</v>
      </c>
      <c r="E72" s="22">
        <f t="shared" si="1"/>
        <v>0</v>
      </c>
    </row>
    <row r="73" spans="1:5" ht="25.5">
      <c r="A73" s="60" t="s">
        <v>95</v>
      </c>
      <c r="B73" s="61" t="s">
        <v>96</v>
      </c>
      <c r="C73" s="49">
        <v>3000</v>
      </c>
      <c r="D73" s="50">
        <v>0</v>
      </c>
      <c r="E73" s="18">
        <f t="shared" si="1"/>
        <v>0</v>
      </c>
    </row>
    <row r="74" spans="1:5" ht="25.5">
      <c r="A74" s="37" t="s">
        <v>97</v>
      </c>
      <c r="B74" s="61" t="s">
        <v>98</v>
      </c>
      <c r="C74" s="49">
        <v>71600</v>
      </c>
      <c r="D74" s="50">
        <v>0</v>
      </c>
      <c r="E74" s="18">
        <f t="shared" si="1"/>
        <v>0</v>
      </c>
    </row>
    <row r="75" spans="1:5" ht="25.5">
      <c r="A75" s="37" t="s">
        <v>99</v>
      </c>
      <c r="B75" s="61" t="s">
        <v>100</v>
      </c>
      <c r="C75" s="49">
        <v>10000</v>
      </c>
      <c r="D75" s="50">
        <v>0</v>
      </c>
      <c r="E75" s="18">
        <f t="shared" si="1"/>
        <v>0</v>
      </c>
    </row>
    <row r="76" spans="1:5" ht="25.5">
      <c r="A76" s="37" t="s">
        <v>101</v>
      </c>
      <c r="B76" s="62" t="s">
        <v>102</v>
      </c>
      <c r="C76" s="49">
        <v>850000</v>
      </c>
      <c r="D76" s="50">
        <v>0</v>
      </c>
      <c r="E76" s="63">
        <f t="shared" si="1"/>
        <v>0</v>
      </c>
    </row>
    <row r="77" spans="1:5" ht="38.25">
      <c r="A77" s="37" t="s">
        <v>5</v>
      </c>
      <c r="B77" s="61" t="s">
        <v>103</v>
      </c>
      <c r="C77" s="49">
        <f>SUM(C78:C81)</f>
        <v>194000</v>
      </c>
      <c r="D77" s="50">
        <f>SUM(D78:D81)</f>
        <v>0</v>
      </c>
      <c r="E77" s="18">
        <f t="shared" si="1"/>
        <v>0</v>
      </c>
    </row>
    <row r="78" spans="1:5" ht="51">
      <c r="A78" s="64" t="s">
        <v>26</v>
      </c>
      <c r="B78" s="65" t="s">
        <v>104</v>
      </c>
      <c r="C78" s="32">
        <v>125000</v>
      </c>
      <c r="D78" s="43">
        <v>0</v>
      </c>
      <c r="E78" s="22">
        <f t="shared" si="1"/>
        <v>0</v>
      </c>
    </row>
    <row r="79" spans="1:5" ht="38.25">
      <c r="A79" s="64" t="s">
        <v>70</v>
      </c>
      <c r="B79" s="66" t="s">
        <v>105</v>
      </c>
      <c r="C79" s="32">
        <v>35000</v>
      </c>
      <c r="D79" s="43">
        <v>0</v>
      </c>
      <c r="E79" s="22">
        <f t="shared" si="1"/>
        <v>0</v>
      </c>
    </row>
    <row r="80" spans="1:5" ht="14.25">
      <c r="A80" s="64" t="s">
        <v>30</v>
      </c>
      <c r="B80" s="67" t="s">
        <v>106</v>
      </c>
      <c r="C80" s="20">
        <v>30000</v>
      </c>
      <c r="D80" s="21">
        <v>0</v>
      </c>
      <c r="E80" s="22">
        <f t="shared" si="1"/>
        <v>0</v>
      </c>
    </row>
    <row r="81" spans="1:5" ht="38.25">
      <c r="A81" s="64" t="s">
        <v>75</v>
      </c>
      <c r="B81" s="65" t="s">
        <v>107</v>
      </c>
      <c r="C81" s="32">
        <v>4000</v>
      </c>
      <c r="D81" s="43">
        <v>0</v>
      </c>
      <c r="E81" s="22">
        <f t="shared" si="1"/>
        <v>0</v>
      </c>
    </row>
    <row r="82" spans="1:5" ht="25.5">
      <c r="A82" s="60" t="s">
        <v>108</v>
      </c>
      <c r="B82" s="68" t="s">
        <v>109</v>
      </c>
      <c r="C82" s="49">
        <v>2000</v>
      </c>
      <c r="D82" s="69">
        <v>0</v>
      </c>
      <c r="E82" s="63">
        <f t="shared" si="1"/>
        <v>0</v>
      </c>
    </row>
    <row r="83" spans="1:5" ht="25.5">
      <c r="A83" s="60" t="s">
        <v>110</v>
      </c>
      <c r="B83" s="61" t="s">
        <v>111</v>
      </c>
      <c r="C83" s="49">
        <v>160000</v>
      </c>
      <c r="D83" s="70">
        <v>0</v>
      </c>
      <c r="E83" s="18">
        <f t="shared" si="1"/>
        <v>0</v>
      </c>
    </row>
    <row r="84" spans="1:5" ht="25.5">
      <c r="A84" s="71" t="s">
        <v>112</v>
      </c>
      <c r="B84" s="72" t="s">
        <v>113</v>
      </c>
      <c r="C84" s="73">
        <v>40000</v>
      </c>
      <c r="D84" s="50">
        <v>0</v>
      </c>
      <c r="E84" s="18"/>
    </row>
    <row r="85" spans="1:5" ht="25.5">
      <c r="A85" s="60" t="s">
        <v>114</v>
      </c>
      <c r="B85" s="74" t="s">
        <v>115</v>
      </c>
      <c r="C85" s="49">
        <v>150000</v>
      </c>
      <c r="D85" s="50">
        <v>0</v>
      </c>
      <c r="E85" s="18">
        <f t="shared" si="1"/>
        <v>0</v>
      </c>
    </row>
    <row r="86" spans="1:5" ht="47.25">
      <c r="A86" s="5"/>
      <c r="B86" s="28" t="s">
        <v>116</v>
      </c>
      <c r="C86" s="49">
        <f>C23+C45+C52+C53+C73+C74+C75+C76+C77+C82+C83+C84+C85</f>
        <v>3393350</v>
      </c>
      <c r="D86" s="50">
        <f>D23+D45+D52+D53+D73+D74+D75+D76+D77+D82+D83+D84+D85</f>
        <v>0</v>
      </c>
      <c r="E86" s="18">
        <f>PRODUCT(D86/C86)</f>
        <v>0</v>
      </c>
    </row>
    <row r="87" spans="1:5" ht="78.75">
      <c r="A87" s="60" t="s">
        <v>117</v>
      </c>
      <c r="B87" s="28" t="s">
        <v>118</v>
      </c>
      <c r="C87" s="49">
        <f>C88-C86</f>
        <v>361955.93999999994</v>
      </c>
      <c r="D87" s="50">
        <f>D88-D86</f>
        <v>0</v>
      </c>
      <c r="E87" s="18">
        <f>PRODUCT(D87/C87)</f>
        <v>0</v>
      </c>
    </row>
    <row r="88" spans="1:5" ht="47.25">
      <c r="A88" s="75"/>
      <c r="B88" s="28" t="s">
        <v>119</v>
      </c>
      <c r="C88" s="49">
        <f>C6+C8+C13+C18+C19</f>
        <v>3755305.94</v>
      </c>
      <c r="D88" s="50">
        <f>D20</f>
        <v>0</v>
      </c>
      <c r="E88" s="18">
        <f>PRODUCT(D88/C88)</f>
        <v>0</v>
      </c>
    </row>
    <row r="89" spans="1:5" ht="15">
      <c r="A89" s="76" t="s">
        <v>0</v>
      </c>
      <c r="B89" s="85"/>
      <c r="C89" s="86"/>
      <c r="D89" s="86"/>
      <c r="E89" s="86"/>
    </row>
    <row r="90" spans="1:5" ht="15">
      <c r="A90" s="76"/>
      <c r="B90" s="87"/>
      <c r="C90" s="87"/>
      <c r="D90" s="87"/>
      <c r="E90" s="87"/>
    </row>
    <row r="91" spans="1:4" ht="14.25">
      <c r="A91" s="77" t="s">
        <v>120</v>
      </c>
      <c r="B91" s="78" t="s">
        <v>121</v>
      </c>
      <c r="C91" s="79"/>
      <c r="D91" s="79"/>
    </row>
    <row r="93" spans="2:5" ht="14.25">
      <c r="B93" s="80" t="s">
        <v>123</v>
      </c>
      <c r="C93" s="80"/>
      <c r="D93" s="80" t="s">
        <v>124</v>
      </c>
      <c r="E93" s="80"/>
    </row>
    <row r="94" spans="2:5" ht="14.25">
      <c r="B94" s="80" t="s">
        <v>125</v>
      </c>
      <c r="C94" s="80"/>
      <c r="D94" s="80" t="s">
        <v>126</v>
      </c>
      <c r="E94" s="80"/>
    </row>
  </sheetData>
  <sheetProtection/>
  <mergeCells count="3">
    <mergeCell ref="B4:E4"/>
    <mergeCell ref="B89:E89"/>
    <mergeCell ref="B90:E9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abuser</dc:creator>
  <cp:keywords/>
  <dc:description/>
  <cp:lastModifiedBy>user</cp:lastModifiedBy>
  <cp:lastPrinted>2016-03-23T14:12:58Z</cp:lastPrinted>
  <dcterms:created xsi:type="dcterms:W3CDTF">2016-02-25T21:31:23Z</dcterms:created>
  <dcterms:modified xsi:type="dcterms:W3CDTF">2016-12-01T15:42:42Z</dcterms:modified>
  <cp:category/>
  <cp:version/>
  <cp:contentType/>
  <cp:contentStatus/>
</cp:coreProperties>
</file>