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<sst xmlns="http://schemas.openxmlformats.org/spreadsheetml/2006/main" count="128" uniqueCount="106">
  <si>
    <t>PLAN</t>
  </si>
  <si>
    <t>WYKONANIE</t>
  </si>
  <si>
    <t>%</t>
  </si>
  <si>
    <t>I</t>
  </si>
  <si>
    <t xml:space="preserve"> </t>
  </si>
  <si>
    <t>II</t>
  </si>
  <si>
    <t>PRZYCHODY OGÓŁEM w tym :</t>
  </si>
  <si>
    <t>wpływy ze składek</t>
  </si>
  <si>
    <t>odsetki bankowe</t>
  </si>
  <si>
    <t>przychody z tytułu opłat rejestracyjnych</t>
  </si>
  <si>
    <t>III</t>
  </si>
  <si>
    <t>INNE PRZYCHODY OGÓŁEM w tym :</t>
  </si>
  <si>
    <t>sponsorzy</t>
  </si>
  <si>
    <t>kształcenie podyplomowe</t>
  </si>
  <si>
    <t xml:space="preserve">szkolenia przypominające </t>
  </si>
  <si>
    <t>inne przychody</t>
  </si>
  <si>
    <t>WYDATKI  w tym:</t>
  </si>
  <si>
    <t>A</t>
  </si>
  <si>
    <t>DZIAŁALNOŚĆ BIURA OGÓŁEM (1+2+3+4+5+6) w tym:</t>
  </si>
  <si>
    <t>1.</t>
  </si>
  <si>
    <t>osobowy fundusz płac</t>
  </si>
  <si>
    <t>2.</t>
  </si>
  <si>
    <t>ubezpieczenia społ.  ZUS</t>
  </si>
  <si>
    <t>3.</t>
  </si>
  <si>
    <t>bezosobowy fundusz płac</t>
  </si>
  <si>
    <t>4.</t>
  </si>
  <si>
    <t>wydatki rzeczowe w tym:</t>
  </si>
  <si>
    <t>* wyposażenie, śr. trwałe</t>
  </si>
  <si>
    <t>*materiały biurowe</t>
  </si>
  <si>
    <t xml:space="preserve">5. </t>
  </si>
  <si>
    <t>Usługi obce ogółem w tym :</t>
  </si>
  <si>
    <t>*konserwacja, serwis sprzętu</t>
  </si>
  <si>
    <t>remonty, naprawy</t>
  </si>
  <si>
    <t>opłaty pocztowe, bankowe, inne</t>
  </si>
  <si>
    <t>6.</t>
  </si>
  <si>
    <t>Pozostałe wydatki w tym:</t>
  </si>
  <si>
    <t>czynsz, ubezpieczenia, monitoring lokali</t>
  </si>
  <si>
    <t>energia, gaz</t>
  </si>
  <si>
    <t>telefony, abonamenty</t>
  </si>
  <si>
    <t>fundusz reprezentacyjny</t>
  </si>
  <si>
    <t>usługi prawnicze</t>
  </si>
  <si>
    <t>B</t>
  </si>
  <si>
    <t>Koszty posiedzeń i szkoleń Prezydium i Rady</t>
  </si>
  <si>
    <t>Delegacje służbowe członków Prezydium i Rady</t>
  </si>
  <si>
    <t>Koszty  posiedzeń pełnomocników</t>
  </si>
  <si>
    <t>5.</t>
  </si>
  <si>
    <t>Koszty organizacji MDP i DP</t>
  </si>
  <si>
    <t>C</t>
  </si>
  <si>
    <t xml:space="preserve">ŚRODKI FINANSOWE DLA OSÓB ODCHODZĄCYCH NA EMERYTURĘ </t>
  </si>
  <si>
    <t>D</t>
  </si>
  <si>
    <t xml:space="preserve">1. </t>
  </si>
  <si>
    <t>Komisja ds. kształcenia i doskonalenia zawodowego</t>
  </si>
  <si>
    <t xml:space="preserve">2. </t>
  </si>
  <si>
    <t xml:space="preserve">3. </t>
  </si>
  <si>
    <t xml:space="preserve">Komisja socjalna </t>
  </si>
  <si>
    <t xml:space="preserve">4. </t>
  </si>
  <si>
    <t xml:space="preserve">Komisja skarg i wniosków </t>
  </si>
  <si>
    <t xml:space="preserve">Komisja ds. szpitalnictwa </t>
  </si>
  <si>
    <t xml:space="preserve">6. </t>
  </si>
  <si>
    <t>Komisja ds. jakości w ochronie zdrowia</t>
  </si>
  <si>
    <t xml:space="preserve">7. </t>
  </si>
  <si>
    <t xml:space="preserve">8. </t>
  </si>
  <si>
    <t xml:space="preserve">Komisja ds. etyki zawodowej </t>
  </si>
  <si>
    <t xml:space="preserve">9. </t>
  </si>
  <si>
    <t xml:space="preserve">Komisja ds.biuletynu </t>
  </si>
  <si>
    <t>E</t>
  </si>
  <si>
    <t>WYDATKI KOMISJI REWIZYJNEJ</t>
  </si>
  <si>
    <t>F</t>
  </si>
  <si>
    <t xml:space="preserve">SKŁADKA NA NACZELNĄ RADĘ </t>
  </si>
  <si>
    <t>G</t>
  </si>
  <si>
    <t>KOSZTY SZKOLEŃ PRZYPOMINAJĄCYCH</t>
  </si>
  <si>
    <t>H</t>
  </si>
  <si>
    <t>KSZTAŁCENIE PODYPLOMOWE</t>
  </si>
  <si>
    <t>Wydatki prawa wykonywania zawodu oraz prowadzenie rejestru pielęgniarek i położnych</t>
  </si>
  <si>
    <t xml:space="preserve">Działalność Ośrodka Informacyjno - Edukacyjnego </t>
  </si>
  <si>
    <t>WYDATKI OGÓŁEM (A+B+C+D+E+F+G+H+I)</t>
  </si>
  <si>
    <t>J</t>
  </si>
  <si>
    <t xml:space="preserve">REZERWA FINANSOWA </t>
  </si>
  <si>
    <t>ŚRODKI FINANSOWE OGÓŁEM / łącznie z rezerwą finansową/</t>
  </si>
  <si>
    <t>dotacja budżetowa 2012</t>
  </si>
  <si>
    <t>DZIAŁALNOŚĆ MERYTORYCZNA OGÓŁEM (1+2+3+4+5+ 6)  w tym:</t>
  </si>
  <si>
    <t>Koszty organizacji Zjazdu</t>
  </si>
  <si>
    <t>WYDATKI KOMISJI PROBLEMOWYCH OGÓŁEM (1+2+3+4+5+6+7+8  +9+10+11+12)</t>
  </si>
  <si>
    <t>WPŁYWY OGÓŁEM        ( I+ II+III)</t>
  </si>
  <si>
    <t>Przesunięcia w planie finansowym SIPIP w 2012r.</t>
  </si>
  <si>
    <t>Uchwała nr 73/VI/12 z dn. 21.06.2012 - do punktu B.5 3 000,00 zł. z punktu J</t>
  </si>
  <si>
    <t>Uchwała nr 100A/VI/12 z dn 12.09.2012 do punktu B.1 - 10 000,00 zł z punktu J</t>
  </si>
  <si>
    <t>do punktu A4 wydatki rzeczowe śr. trwałe</t>
  </si>
  <si>
    <t xml:space="preserve">Uchwała nr 100A/VI/12 z dn 12.09.2012 - z punktu A5 remonty naprawy - 10 000,00 zł </t>
  </si>
  <si>
    <t xml:space="preserve">Uchwała nr 125/VI/12 z dnia 13.12.2012z punktu A5 remonty naprawy - 10 000,00 zł  </t>
  </si>
  <si>
    <t xml:space="preserve"> Bilans otwarcia – stan środków finansowych na dzień 1 stycznia 2012 r.w tym lokaty  -  1.260.000,00 konto oprocentowane progres – 1.734,65</t>
  </si>
  <si>
    <r>
      <t xml:space="preserve">Rozliczenie wykonania  planu  finansowego </t>
    </r>
    <r>
      <rPr>
        <b/>
        <sz val="12"/>
        <rFont val="Arial"/>
        <family val="2"/>
      </rPr>
      <t>za  12 miesięcy</t>
    </r>
    <r>
      <rPr>
        <b/>
        <sz val="14"/>
        <rFont val="Arial"/>
        <family val="2"/>
      </rPr>
      <t xml:space="preserve"> 2012 roku</t>
    </r>
  </si>
  <si>
    <t>*inne (prenumerata, śr. czystości)</t>
  </si>
  <si>
    <t>*inne  (bilety MZK, materiały techniczne, art. spożywcze)</t>
  </si>
  <si>
    <t>eksploatacja samochodu (opłata za parking, ubezpieczenia, naprawy)</t>
  </si>
  <si>
    <t>pozostałe koszty (internet, sprzątanie,chór i inne)</t>
  </si>
  <si>
    <t>Inne wydatki (spotk.kier.NZOZ, piel. naczel., kodeks etyki )</t>
  </si>
  <si>
    <t>Komisja ds. położnych</t>
  </si>
  <si>
    <t xml:space="preserve">Komisja ds. nadzoru nad indywidualnymi praktykami pielęgniarskimi / położniczymi </t>
  </si>
  <si>
    <t>Komisja ds. promocji zawodów pielęgniarek i położnych</t>
  </si>
  <si>
    <t xml:space="preserve"> Komisja ds.medycyny szkolnej</t>
  </si>
  <si>
    <t>Zespół ds. piel. chirurgicznego</t>
  </si>
  <si>
    <t xml:space="preserve">WYDATKI DOTACJI BUDŻETOWEJ OGÓŁEM (1+2+3+4)  w tym: </t>
  </si>
  <si>
    <t>Okręgowy Rzecznik Odpowiedzialności Zawodowej</t>
  </si>
  <si>
    <t>Okręgowy Sąd Pielęgniarek i Położnych</t>
  </si>
  <si>
    <t xml:space="preserve">Załącznik Nr 1 do Uchwały Nr 6/VI/2013 z dnia 16 marca 2013r. XXII Okręgowego Zjazdu Sprawozdawczego SIPiP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</si>
</sst>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9" xfId="0" applyFont="1" applyBorder="1" applyAlignment="1">
      <alignment vertic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0" fillId="0" borderId="13" xfId="0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164" fontId="22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/>
    </xf>
    <xf numFmtId="0" fontId="22" fillId="6" borderId="1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left" vertical="center" wrapText="1"/>
    </xf>
    <xf numFmtId="164" fontId="22" fillId="6" borderId="13" xfId="0" applyNumberFormat="1" applyFont="1" applyFill="1" applyBorder="1" applyAlignment="1">
      <alignment vertical="center"/>
    </xf>
    <xf numFmtId="0" fontId="21" fillId="6" borderId="13" xfId="0" applyFont="1" applyFill="1" applyBorder="1" applyAlignment="1">
      <alignment/>
    </xf>
    <xf numFmtId="0" fontId="22" fillId="0" borderId="13" xfId="0" applyFont="1" applyBorder="1" applyAlignment="1">
      <alignment wrapText="1"/>
    </xf>
    <xf numFmtId="10" fontId="22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/>
    </xf>
    <xf numFmtId="164" fontId="24" fillId="0" borderId="13" xfId="0" applyNumberFormat="1" applyFont="1" applyBorder="1" applyAlignment="1">
      <alignment/>
    </xf>
    <xf numFmtId="10" fontId="25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164" fontId="26" fillId="0" borderId="13" xfId="0" applyNumberFormat="1" applyFont="1" applyBorder="1" applyAlignment="1">
      <alignment/>
    </xf>
    <xf numFmtId="10" fontId="21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164" fontId="20" fillId="0" borderId="13" xfId="0" applyNumberFormat="1" applyFont="1" applyBorder="1" applyAlignment="1">
      <alignment/>
    </xf>
    <xf numFmtId="10" fontId="20" fillId="0" borderId="13" xfId="0" applyNumberFormat="1" applyFont="1" applyBorder="1" applyAlignment="1">
      <alignment vertical="center"/>
    </xf>
    <xf numFmtId="0" fontId="19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24" fillId="0" borderId="13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164" fontId="22" fillId="0" borderId="13" xfId="0" applyNumberFormat="1" applyFont="1" applyBorder="1" applyAlignment="1">
      <alignment vertical="center" wrapText="1"/>
    </xf>
    <xf numFmtId="164" fontId="24" fillId="0" borderId="13" xfId="0" applyNumberFormat="1" applyFont="1" applyBorder="1" applyAlignment="1">
      <alignment vertical="center" wrapText="1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165" fontId="24" fillId="0" borderId="13" xfId="0" applyNumberFormat="1" applyFont="1" applyBorder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164" fontId="20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64" fontId="20" fillId="0" borderId="13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wrapText="1"/>
    </xf>
    <xf numFmtId="0" fontId="21" fillId="0" borderId="13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vertical="center" wrapText="1"/>
    </xf>
    <xf numFmtId="2" fontId="20" fillId="0" borderId="0" xfId="0" applyNumberFormat="1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2" fontId="20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43" fontId="0" fillId="0" borderId="0" xfId="0" applyNumberFormat="1" applyAlignment="1">
      <alignment/>
    </xf>
    <xf numFmtId="0" fontId="20" fillId="0" borderId="13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0" fillId="0" borderId="13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0" fillId="0" borderId="14" xfId="0" applyBorder="1" applyAlignment="1">
      <alignment vertical="center"/>
    </xf>
    <xf numFmtId="0" fontId="19" fillId="0" borderId="9" xfId="0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44</xdr:row>
      <xdr:rowOff>114300</xdr:rowOff>
    </xdr:from>
    <xdr:to>
      <xdr:col>0</xdr:col>
      <xdr:colOff>209550</xdr:colOff>
      <xdr:row>45</xdr:row>
      <xdr:rowOff>209550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29444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70">
      <selection activeCell="G74" sqref="G74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</cols>
  <sheetData>
    <row r="1" spans="1:5" ht="51.75" customHeight="1">
      <c r="A1" s="67" t="s">
        <v>105</v>
      </c>
      <c r="B1" s="1"/>
      <c r="C1" s="68"/>
      <c r="D1" s="69"/>
      <c r="E1" s="69"/>
    </row>
    <row r="2" spans="1:4" ht="15.75" customHeight="1">
      <c r="A2" s="2"/>
      <c r="B2" s="66" t="s">
        <v>91</v>
      </c>
      <c r="C2" s="3"/>
      <c r="D2" s="4"/>
    </row>
    <row r="3" spans="1:5" ht="37.5" customHeight="1">
      <c r="A3" s="5"/>
      <c r="B3" s="5"/>
      <c r="C3" s="6" t="s">
        <v>0</v>
      </c>
      <c r="D3" s="6" t="s">
        <v>1</v>
      </c>
      <c r="E3" s="7" t="s">
        <v>2</v>
      </c>
    </row>
    <row r="4" spans="1:6" ht="61.5" customHeight="1">
      <c r="A4" s="8" t="s">
        <v>3</v>
      </c>
      <c r="B4" s="9" t="s">
        <v>90</v>
      </c>
      <c r="C4" s="10">
        <v>1538165.28</v>
      </c>
      <c r="D4" s="10" t="s">
        <v>4</v>
      </c>
      <c r="E4" s="11" t="s">
        <v>4</v>
      </c>
      <c r="F4" t="s">
        <v>4</v>
      </c>
    </row>
    <row r="5" spans="1:5" ht="21" customHeight="1">
      <c r="A5" s="12"/>
      <c r="B5" s="13"/>
      <c r="C5" s="14"/>
      <c r="D5" s="14"/>
      <c r="E5" s="15"/>
    </row>
    <row r="6" spans="1:5" ht="42" customHeight="1">
      <c r="A6" s="8" t="s">
        <v>5</v>
      </c>
      <c r="B6" s="16" t="s">
        <v>6</v>
      </c>
      <c r="C6" s="10">
        <f>SUM(C7:C10)</f>
        <v>1755000</v>
      </c>
      <c r="D6" s="10">
        <f>SUM(D7:D10)</f>
        <v>1887439.34</v>
      </c>
      <c r="E6" s="17">
        <f aca="true" t="shared" si="0" ref="E6:E16">(D6/C6)*100%</f>
        <v>1.0754640113960114</v>
      </c>
    </row>
    <row r="7" spans="1:5" ht="12.75">
      <c r="A7" s="5"/>
      <c r="B7" s="18" t="s">
        <v>7</v>
      </c>
      <c r="C7" s="19">
        <v>1600000</v>
      </c>
      <c r="D7" s="19">
        <v>1759139.23</v>
      </c>
      <c r="E7" s="20">
        <f t="shared" si="0"/>
        <v>1.09946201875</v>
      </c>
    </row>
    <row r="8" spans="1:5" ht="12.75">
      <c r="A8" s="5"/>
      <c r="B8" s="18" t="s">
        <v>8</v>
      </c>
      <c r="C8" s="19">
        <v>65000</v>
      </c>
      <c r="D8" s="19">
        <v>39168.61</v>
      </c>
      <c r="E8" s="20">
        <f t="shared" si="0"/>
        <v>0.602594</v>
      </c>
    </row>
    <row r="9" spans="1:5" ht="12.75">
      <c r="A9" s="5"/>
      <c r="B9" s="18" t="s">
        <v>79</v>
      </c>
      <c r="C9" s="19">
        <v>80000</v>
      </c>
      <c r="D9" s="19">
        <v>76177.5</v>
      </c>
      <c r="E9" s="20">
        <f t="shared" si="0"/>
        <v>0.95221875</v>
      </c>
    </row>
    <row r="10" spans="1:5" ht="24">
      <c r="A10" s="5"/>
      <c r="B10" s="21" t="s">
        <v>9</v>
      </c>
      <c r="C10" s="19">
        <v>10000</v>
      </c>
      <c r="D10" s="19">
        <v>12954</v>
      </c>
      <c r="E10" s="20">
        <f t="shared" si="0"/>
        <v>1.2954</v>
      </c>
    </row>
    <row r="11" spans="1:5" ht="42" customHeight="1">
      <c r="A11" s="8" t="s">
        <v>10</v>
      </c>
      <c r="B11" s="22" t="s">
        <v>11</v>
      </c>
      <c r="C11" s="10">
        <f>SUM(C12:C15)</f>
        <v>628000</v>
      </c>
      <c r="D11" s="10">
        <f>SUM(D12:D15)</f>
        <v>965119.9600000001</v>
      </c>
      <c r="E11" s="17">
        <f t="shared" si="0"/>
        <v>1.5368152229299363</v>
      </c>
    </row>
    <row r="12" spans="1:5" ht="12.75">
      <c r="A12" s="5"/>
      <c r="B12" s="18" t="s">
        <v>12</v>
      </c>
      <c r="C12" s="19">
        <v>10000</v>
      </c>
      <c r="D12" s="19">
        <v>5000</v>
      </c>
      <c r="E12" s="20">
        <f t="shared" si="0"/>
        <v>0.5</v>
      </c>
    </row>
    <row r="13" spans="1:5" ht="12.75">
      <c r="A13" s="5"/>
      <c r="B13" s="18" t="s">
        <v>13</v>
      </c>
      <c r="C13" s="19">
        <v>600000</v>
      </c>
      <c r="D13" s="19">
        <v>931525.93</v>
      </c>
      <c r="E13" s="20">
        <f t="shared" si="0"/>
        <v>1.5525432166666668</v>
      </c>
    </row>
    <row r="14" spans="1:7" ht="12.75">
      <c r="A14" s="5"/>
      <c r="B14" s="18" t="s">
        <v>14</v>
      </c>
      <c r="C14" s="19">
        <v>15000</v>
      </c>
      <c r="D14" s="19">
        <v>25000</v>
      </c>
      <c r="E14" s="20">
        <f t="shared" si="0"/>
        <v>1.6666666666666667</v>
      </c>
      <c r="G14" t="s">
        <v>4</v>
      </c>
    </row>
    <row r="15" spans="1:5" ht="12.75">
      <c r="A15" s="5"/>
      <c r="B15" s="18" t="s">
        <v>15</v>
      </c>
      <c r="C15" s="19">
        <v>3000</v>
      </c>
      <c r="D15" s="19">
        <v>3594.03</v>
      </c>
      <c r="E15" s="20">
        <f t="shared" si="0"/>
        <v>1.19801</v>
      </c>
    </row>
    <row r="16" spans="1:5" ht="36">
      <c r="A16" s="5"/>
      <c r="B16" s="22" t="s">
        <v>83</v>
      </c>
      <c r="C16" s="10">
        <f>C4+C6+C11</f>
        <v>3921165.2800000003</v>
      </c>
      <c r="D16" s="10">
        <f>D6+D11</f>
        <v>2852559.3000000003</v>
      </c>
      <c r="E16" s="17">
        <f t="shared" si="0"/>
        <v>0.727477445174155</v>
      </c>
    </row>
    <row r="17" spans="1:5" ht="18">
      <c r="A17" s="5"/>
      <c r="B17" s="5"/>
      <c r="C17" s="23"/>
      <c r="D17" s="23"/>
      <c r="E17" s="24"/>
    </row>
    <row r="18" spans="1:7" ht="20.25">
      <c r="A18" s="5"/>
      <c r="B18" s="25" t="s">
        <v>16</v>
      </c>
      <c r="C18" s="23"/>
      <c r="D18" s="23"/>
      <c r="E18" s="24"/>
      <c r="G18" s="62"/>
    </row>
    <row r="19" spans="1:5" ht="64.5" customHeight="1">
      <c r="A19" s="26" t="s">
        <v>17</v>
      </c>
      <c r="B19" s="63" t="s">
        <v>18</v>
      </c>
      <c r="C19" s="10">
        <f>C20+C21+C22+C23+C28+C32</f>
        <v>1024000</v>
      </c>
      <c r="D19" s="10">
        <f>D20+D21+D22+D23+D28+D32</f>
        <v>859332.2999999999</v>
      </c>
      <c r="E19" s="17">
        <f aca="true" t="shared" si="1" ref="E19:E50">(D19/C19)*100%</f>
        <v>0.8391916992187499</v>
      </c>
    </row>
    <row r="20" spans="1:5" ht="15.75">
      <c r="A20" s="27" t="s">
        <v>19</v>
      </c>
      <c r="B20" s="28" t="s">
        <v>20</v>
      </c>
      <c r="C20" s="29">
        <v>500000</v>
      </c>
      <c r="D20" s="29">
        <v>430341.01</v>
      </c>
      <c r="E20" s="30">
        <v>0.8607</v>
      </c>
    </row>
    <row r="21" spans="1:5" ht="15.75">
      <c r="A21" s="27" t="s">
        <v>21</v>
      </c>
      <c r="B21" s="28" t="s">
        <v>22</v>
      </c>
      <c r="C21" s="29">
        <v>99000</v>
      </c>
      <c r="D21" s="29">
        <v>90442.03</v>
      </c>
      <c r="E21" s="30">
        <f t="shared" si="1"/>
        <v>0.9135558585858585</v>
      </c>
    </row>
    <row r="22" spans="1:5" ht="15.75">
      <c r="A22" s="31" t="s">
        <v>23</v>
      </c>
      <c r="B22" s="28" t="s">
        <v>24</v>
      </c>
      <c r="C22" s="29">
        <v>85000</v>
      </c>
      <c r="D22" s="29">
        <v>73284.2</v>
      </c>
      <c r="E22" s="30">
        <f t="shared" si="1"/>
        <v>0.8621670588235294</v>
      </c>
    </row>
    <row r="23" spans="1:5" ht="15.75">
      <c r="A23" s="31" t="s">
        <v>25</v>
      </c>
      <c r="B23" s="28" t="s">
        <v>26</v>
      </c>
      <c r="C23" s="29">
        <v>91000</v>
      </c>
      <c r="D23" s="29">
        <f>SUM(D24:D27)</f>
        <v>72832.09</v>
      </c>
      <c r="E23" s="30">
        <f t="shared" si="1"/>
        <v>0.8003526373626373</v>
      </c>
    </row>
    <row r="24" spans="1:5" ht="12.75">
      <c r="A24" s="32"/>
      <c r="B24" s="18" t="s">
        <v>27</v>
      </c>
      <c r="C24" s="19">
        <v>40000</v>
      </c>
      <c r="D24" s="19">
        <v>36751.97</v>
      </c>
      <c r="E24" s="20">
        <f t="shared" si="1"/>
        <v>0.9187992500000001</v>
      </c>
    </row>
    <row r="25" spans="1:5" ht="12.75">
      <c r="A25" s="32"/>
      <c r="B25" s="18" t="s">
        <v>28</v>
      </c>
      <c r="C25" s="19">
        <v>20000</v>
      </c>
      <c r="D25" s="19">
        <v>12304.74</v>
      </c>
      <c r="E25" s="20">
        <f t="shared" si="1"/>
        <v>0.615237</v>
      </c>
    </row>
    <row r="26" spans="1:5" ht="12.75">
      <c r="A26" s="32"/>
      <c r="B26" s="18" t="s">
        <v>92</v>
      </c>
      <c r="C26" s="19">
        <v>14000</v>
      </c>
      <c r="D26" s="19">
        <v>10985.03</v>
      </c>
      <c r="E26" s="20">
        <f t="shared" si="1"/>
        <v>0.784645</v>
      </c>
    </row>
    <row r="27" spans="1:5" ht="24">
      <c r="A27" s="32"/>
      <c r="B27" s="21" t="s">
        <v>93</v>
      </c>
      <c r="C27" s="33">
        <v>17000</v>
      </c>
      <c r="D27" s="33">
        <v>12790.35</v>
      </c>
      <c r="E27" s="20">
        <f t="shared" si="1"/>
        <v>0.7523735294117647</v>
      </c>
    </row>
    <row r="28" spans="1:5" ht="15.75">
      <c r="A28" s="27" t="s">
        <v>29</v>
      </c>
      <c r="B28" s="28" t="s">
        <v>30</v>
      </c>
      <c r="C28" s="29">
        <f>SUM(C29:C31)</f>
        <v>110000</v>
      </c>
      <c r="D28" s="29">
        <f>SUM(D29:D31)</f>
        <v>87543.85</v>
      </c>
      <c r="E28" s="30">
        <f t="shared" si="1"/>
        <v>0.7958531818181819</v>
      </c>
    </row>
    <row r="29" spans="1:5" ht="12.75">
      <c r="A29" s="5"/>
      <c r="B29" s="18" t="s">
        <v>31</v>
      </c>
      <c r="C29" s="19">
        <v>10000</v>
      </c>
      <c r="D29" s="19">
        <v>7999.5</v>
      </c>
      <c r="E29" s="20">
        <f t="shared" si="1"/>
        <v>0.79995</v>
      </c>
    </row>
    <row r="30" spans="1:5" ht="12.75">
      <c r="A30" s="5"/>
      <c r="B30" s="18" t="s">
        <v>32</v>
      </c>
      <c r="C30" s="19">
        <v>80000</v>
      </c>
      <c r="D30" s="19">
        <v>60019.1</v>
      </c>
      <c r="E30" s="20">
        <f t="shared" si="1"/>
        <v>0.75023875</v>
      </c>
    </row>
    <row r="31" spans="1:5" ht="12.75">
      <c r="A31" s="5"/>
      <c r="B31" s="18" t="s">
        <v>33</v>
      </c>
      <c r="C31" s="19">
        <v>20000</v>
      </c>
      <c r="D31" s="19">
        <v>19525.25</v>
      </c>
      <c r="E31" s="20">
        <f t="shared" si="1"/>
        <v>0.9762625</v>
      </c>
    </row>
    <row r="32" spans="1:5" ht="15.75">
      <c r="A32" s="27" t="s">
        <v>34</v>
      </c>
      <c r="B32" s="28" t="s">
        <v>35</v>
      </c>
      <c r="C32" s="29">
        <f>SUM(C33:C39)</f>
        <v>139000</v>
      </c>
      <c r="D32" s="29">
        <f>SUM(D33:D39)</f>
        <v>104889.12</v>
      </c>
      <c r="E32" s="30">
        <f t="shared" si="1"/>
        <v>0.7545979856115108</v>
      </c>
    </row>
    <row r="33" spans="1:6" ht="24">
      <c r="A33" s="5"/>
      <c r="B33" s="21" t="s">
        <v>36</v>
      </c>
      <c r="C33" s="33">
        <v>22000</v>
      </c>
      <c r="D33">
        <v>20203.67</v>
      </c>
      <c r="E33" s="20">
        <f t="shared" si="1"/>
        <v>0.9183486363636363</v>
      </c>
      <c r="F33" s="34"/>
    </row>
    <row r="34" spans="1:6" ht="12.75">
      <c r="A34" s="5"/>
      <c r="B34" s="35" t="s">
        <v>37</v>
      </c>
      <c r="C34" s="19">
        <v>15000</v>
      </c>
      <c r="D34" s="19">
        <v>14359.78</v>
      </c>
      <c r="E34" s="20">
        <f t="shared" si="1"/>
        <v>0.9573186666666668</v>
      </c>
      <c r="F34" s="34"/>
    </row>
    <row r="35" spans="1:6" ht="12.75">
      <c r="A35" s="5"/>
      <c r="B35" s="35" t="s">
        <v>38</v>
      </c>
      <c r="C35" s="19">
        <v>15000</v>
      </c>
      <c r="D35" s="19">
        <v>9772.08</v>
      </c>
      <c r="E35" s="20">
        <f t="shared" si="1"/>
        <v>0.6514719999999999</v>
      </c>
      <c r="F35" s="34"/>
    </row>
    <row r="36" spans="1:6" ht="12.75">
      <c r="A36" s="5"/>
      <c r="B36" s="35" t="s">
        <v>39</v>
      </c>
      <c r="C36" s="19">
        <v>4000</v>
      </c>
      <c r="D36" s="19">
        <v>2706.46</v>
      </c>
      <c r="E36" s="20">
        <f t="shared" si="1"/>
        <v>0.676615</v>
      </c>
      <c r="F36" s="34"/>
    </row>
    <row r="37" spans="1:6" ht="36">
      <c r="A37" s="5"/>
      <c r="B37" s="36" t="s">
        <v>94</v>
      </c>
      <c r="C37" s="33">
        <v>15000</v>
      </c>
      <c r="D37" s="33">
        <v>4038.52</v>
      </c>
      <c r="E37" s="20">
        <f t="shared" si="1"/>
        <v>0.2692346666666667</v>
      </c>
      <c r="F37" s="34"/>
    </row>
    <row r="38" spans="1:6" ht="12.75">
      <c r="A38" s="5"/>
      <c r="B38" s="35" t="s">
        <v>40</v>
      </c>
      <c r="C38" s="19">
        <v>18000</v>
      </c>
      <c r="D38" s="19">
        <v>14469.72</v>
      </c>
      <c r="E38" s="20">
        <f t="shared" si="1"/>
        <v>0.8038733333333333</v>
      </c>
      <c r="F38" s="34"/>
    </row>
    <row r="39" spans="1:6" ht="24">
      <c r="A39" s="5"/>
      <c r="B39" s="36" t="s">
        <v>95</v>
      </c>
      <c r="C39" s="33">
        <v>50000</v>
      </c>
      <c r="D39" s="33">
        <v>39338.89</v>
      </c>
      <c r="E39" s="20">
        <f t="shared" si="1"/>
        <v>0.7867778</v>
      </c>
      <c r="F39" s="34"/>
    </row>
    <row r="40" spans="1:5" ht="72" customHeight="1">
      <c r="A40" s="37" t="s">
        <v>41</v>
      </c>
      <c r="B40" s="65" t="s">
        <v>80</v>
      </c>
      <c r="C40" s="38">
        <f>C41+C42+C43+C44+C45+C46</f>
        <v>89000</v>
      </c>
      <c r="D40" s="38">
        <f>SUM(D41:D46)</f>
        <v>74541.41</v>
      </c>
      <c r="E40" s="17">
        <f t="shared" si="1"/>
        <v>0.8375439325842697</v>
      </c>
    </row>
    <row r="41" spans="1:5" ht="24">
      <c r="A41" s="27" t="s">
        <v>19</v>
      </c>
      <c r="B41" s="21" t="s">
        <v>42</v>
      </c>
      <c r="C41" s="39">
        <v>26000</v>
      </c>
      <c r="D41" s="39">
        <v>25002.54</v>
      </c>
      <c r="E41" s="20">
        <f t="shared" si="1"/>
        <v>0.9616361538461539</v>
      </c>
    </row>
    <row r="42" spans="1:5" ht="24">
      <c r="A42" s="27" t="s">
        <v>21</v>
      </c>
      <c r="B42" s="21" t="s">
        <v>43</v>
      </c>
      <c r="C42" s="39">
        <v>5000</v>
      </c>
      <c r="D42" s="19">
        <v>1081.94</v>
      </c>
      <c r="E42" s="20">
        <f t="shared" si="1"/>
        <v>0.21638800000000002</v>
      </c>
    </row>
    <row r="43" spans="1:5" ht="24">
      <c r="A43" s="27" t="s">
        <v>23</v>
      </c>
      <c r="B43" s="21" t="s">
        <v>44</v>
      </c>
      <c r="C43" s="33">
        <v>7000</v>
      </c>
      <c r="D43" s="33">
        <v>3110.07</v>
      </c>
      <c r="E43" s="20">
        <f t="shared" si="1"/>
        <v>0.4442957142857143</v>
      </c>
    </row>
    <row r="44" spans="1:5" ht="12.75">
      <c r="A44" s="27" t="s">
        <v>25</v>
      </c>
      <c r="B44" s="21" t="s">
        <v>81</v>
      </c>
      <c r="C44" s="39">
        <v>15000</v>
      </c>
      <c r="D44" s="19">
        <v>12273.3</v>
      </c>
      <c r="E44" s="20">
        <f t="shared" si="1"/>
        <v>0.81822</v>
      </c>
    </row>
    <row r="45" spans="1:5" ht="12.75">
      <c r="A45" s="27" t="s">
        <v>45</v>
      </c>
      <c r="B45" s="21" t="s">
        <v>46</v>
      </c>
      <c r="C45" s="39">
        <v>23000</v>
      </c>
      <c r="D45" s="19">
        <v>22966.38</v>
      </c>
      <c r="E45" s="20">
        <f t="shared" si="1"/>
        <v>0.9985382608695652</v>
      </c>
    </row>
    <row r="46" spans="1:5" ht="24">
      <c r="A46" s="27" t="s">
        <v>34</v>
      </c>
      <c r="B46" s="21" t="s">
        <v>96</v>
      </c>
      <c r="C46" s="39">
        <v>13000</v>
      </c>
      <c r="D46" s="19">
        <v>10107.18</v>
      </c>
      <c r="E46" s="20">
        <f t="shared" si="1"/>
        <v>0.7774753846153847</v>
      </c>
    </row>
    <row r="47" spans="1:5" ht="69.75" customHeight="1">
      <c r="A47" s="37" t="s">
        <v>47</v>
      </c>
      <c r="B47" s="63" t="s">
        <v>48</v>
      </c>
      <c r="C47" s="38">
        <v>17000</v>
      </c>
      <c r="D47" s="10">
        <v>9308.07</v>
      </c>
      <c r="E47" s="17">
        <f t="shared" si="1"/>
        <v>0.5475335294117647</v>
      </c>
    </row>
    <row r="48" spans="1:5" ht="94.5" customHeight="1">
      <c r="A48" s="26" t="s">
        <v>49</v>
      </c>
      <c r="B48" s="22" t="s">
        <v>82</v>
      </c>
      <c r="C48" s="38">
        <f>SUM(C49:C61)</f>
        <v>544500</v>
      </c>
      <c r="D48" s="38">
        <f>SUM(D49:D61)</f>
        <v>454638.23000000004</v>
      </c>
      <c r="E48" s="17">
        <f t="shared" si="1"/>
        <v>0.8349646097337007</v>
      </c>
    </row>
    <row r="49" spans="1:5" ht="24">
      <c r="A49" s="40" t="s">
        <v>50</v>
      </c>
      <c r="B49" s="21" t="s">
        <v>51</v>
      </c>
      <c r="C49" s="39">
        <v>400000</v>
      </c>
      <c r="D49" s="39">
        <v>358020.02</v>
      </c>
      <c r="E49" s="20">
        <f t="shared" si="1"/>
        <v>0.89505005</v>
      </c>
    </row>
    <row r="50" spans="1:5" ht="12.75">
      <c r="A50" s="40" t="s">
        <v>52</v>
      </c>
      <c r="B50" s="21" t="s">
        <v>97</v>
      </c>
      <c r="C50" s="39">
        <v>3500</v>
      </c>
      <c r="D50" s="19">
        <v>1933.06</v>
      </c>
      <c r="E50" s="20">
        <f t="shared" si="1"/>
        <v>0.5523028571428571</v>
      </c>
    </row>
    <row r="51" spans="1:5" ht="12.75">
      <c r="A51" s="40" t="s">
        <v>53</v>
      </c>
      <c r="B51" s="21" t="s">
        <v>54</v>
      </c>
      <c r="C51" s="39">
        <v>50000</v>
      </c>
      <c r="D51" s="19">
        <v>38784.22</v>
      </c>
      <c r="E51" s="20">
        <f aca="true" t="shared" si="2" ref="E51:E71">(D51/C51)*100%</f>
        <v>0.7756844</v>
      </c>
    </row>
    <row r="52" spans="1:5" ht="12.75">
      <c r="A52" s="40" t="s">
        <v>55</v>
      </c>
      <c r="B52" s="21" t="s">
        <v>56</v>
      </c>
      <c r="C52" s="39">
        <v>1000</v>
      </c>
      <c r="D52" s="19">
        <v>402.3</v>
      </c>
      <c r="E52" s="20">
        <f t="shared" si="2"/>
        <v>0.4023</v>
      </c>
    </row>
    <row r="53" spans="1:5" ht="12.75">
      <c r="A53" s="40" t="s">
        <v>29</v>
      </c>
      <c r="B53" s="21" t="s">
        <v>57</v>
      </c>
      <c r="C53" s="39">
        <v>2000</v>
      </c>
      <c r="D53" s="19">
        <v>463.12</v>
      </c>
      <c r="E53" s="20">
        <f t="shared" si="2"/>
        <v>0.23156000000000002</v>
      </c>
    </row>
    <row r="54" spans="1:5" ht="24">
      <c r="A54" s="40" t="s">
        <v>58</v>
      </c>
      <c r="B54" s="21" t="s">
        <v>59</v>
      </c>
      <c r="C54" s="33">
        <v>2000</v>
      </c>
      <c r="D54" s="33">
        <v>202.53</v>
      </c>
      <c r="E54" s="20">
        <f t="shared" si="2"/>
        <v>0.101265</v>
      </c>
    </row>
    <row r="55" spans="1:5" ht="36">
      <c r="A55" s="41" t="s">
        <v>60</v>
      </c>
      <c r="B55" s="21" t="s">
        <v>98</v>
      </c>
      <c r="C55" s="33">
        <v>5000</v>
      </c>
      <c r="D55" s="33">
        <v>1649.56</v>
      </c>
      <c r="E55" s="20">
        <f t="shared" si="2"/>
        <v>0.329912</v>
      </c>
    </row>
    <row r="56" spans="1:5" ht="12.75">
      <c r="A56" s="40" t="s">
        <v>61</v>
      </c>
      <c r="B56" s="18" t="s">
        <v>62</v>
      </c>
      <c r="C56" s="19">
        <v>2000</v>
      </c>
      <c r="D56" s="19">
        <v>379.05</v>
      </c>
      <c r="E56" s="20">
        <f t="shared" si="2"/>
        <v>0.189525</v>
      </c>
    </row>
    <row r="57" spans="1:5" ht="24">
      <c r="A57" s="40" t="s">
        <v>63</v>
      </c>
      <c r="B57" s="21" t="s">
        <v>99</v>
      </c>
      <c r="C57" s="33">
        <v>25000</v>
      </c>
      <c r="D57" s="33">
        <v>1493.82</v>
      </c>
      <c r="E57" s="20">
        <f t="shared" si="2"/>
        <v>0.059752799999999995</v>
      </c>
    </row>
    <row r="58" spans="1:5" ht="12.75">
      <c r="A58" s="40">
        <v>10</v>
      </c>
      <c r="B58" s="18" t="s">
        <v>64</v>
      </c>
      <c r="C58" s="19">
        <v>50000</v>
      </c>
      <c r="D58" s="19">
        <v>49929.81</v>
      </c>
      <c r="E58" s="20">
        <f t="shared" si="2"/>
        <v>0.9985961999999999</v>
      </c>
    </row>
    <row r="59" spans="1:5" ht="12.75">
      <c r="A59" s="40">
        <v>11</v>
      </c>
      <c r="B59" s="18" t="s">
        <v>100</v>
      </c>
      <c r="C59" s="19">
        <v>2000</v>
      </c>
      <c r="D59" s="19">
        <v>704.92</v>
      </c>
      <c r="E59" s="20">
        <f t="shared" si="2"/>
        <v>0.35246</v>
      </c>
    </row>
    <row r="60" spans="1:5" ht="12.75">
      <c r="A60" s="40">
        <v>12</v>
      </c>
      <c r="B60" s="18" t="s">
        <v>101</v>
      </c>
      <c r="C60" s="19">
        <v>2000</v>
      </c>
      <c r="D60" s="19">
        <v>675.82</v>
      </c>
      <c r="E60" s="20">
        <f t="shared" si="2"/>
        <v>0.33791000000000004</v>
      </c>
    </row>
    <row r="61" spans="1:5" ht="12.75">
      <c r="A61" s="42" t="s">
        <v>4</v>
      </c>
      <c r="B61" s="18" t="s">
        <v>4</v>
      </c>
      <c r="C61" s="43" t="s">
        <v>4</v>
      </c>
      <c r="D61" s="43" t="s">
        <v>4</v>
      </c>
      <c r="E61" s="20" t="s">
        <v>4</v>
      </c>
    </row>
    <row r="62" spans="1:5" s="47" customFormat="1" ht="25.5">
      <c r="A62" s="44" t="s">
        <v>65</v>
      </c>
      <c r="B62" s="45" t="s">
        <v>66</v>
      </c>
      <c r="C62" s="46">
        <v>5000</v>
      </c>
      <c r="D62" s="46">
        <v>2004.78</v>
      </c>
      <c r="E62" s="30">
        <f t="shared" si="2"/>
        <v>0.400956</v>
      </c>
    </row>
    <row r="63" spans="1:5" s="47" customFormat="1" ht="25.5">
      <c r="A63" s="26" t="s">
        <v>67</v>
      </c>
      <c r="B63" s="45" t="s">
        <v>68</v>
      </c>
      <c r="C63" s="46">
        <v>90000</v>
      </c>
      <c r="D63" s="46">
        <v>87973.2</v>
      </c>
      <c r="E63" s="30">
        <f t="shared" si="2"/>
        <v>0.97748</v>
      </c>
    </row>
    <row r="64" spans="1:5" s="47" customFormat="1" ht="25.5">
      <c r="A64" s="26" t="s">
        <v>69</v>
      </c>
      <c r="B64" s="45" t="s">
        <v>70</v>
      </c>
      <c r="C64" s="46">
        <v>20000</v>
      </c>
      <c r="D64" s="46">
        <v>23548.5</v>
      </c>
      <c r="E64" s="30">
        <f t="shared" si="2"/>
        <v>1.177425</v>
      </c>
    </row>
    <row r="65" spans="1:5" s="47" customFormat="1" ht="25.5">
      <c r="A65" s="26" t="s">
        <v>71</v>
      </c>
      <c r="B65" s="45" t="s">
        <v>72</v>
      </c>
      <c r="C65" s="46">
        <v>500000</v>
      </c>
      <c r="D65" s="46">
        <v>804580.29</v>
      </c>
      <c r="E65" s="30">
        <f t="shared" si="2"/>
        <v>1.6091605800000002</v>
      </c>
    </row>
    <row r="66" spans="1:5" s="47" customFormat="1" ht="38.25">
      <c r="A66" s="26" t="s">
        <v>3</v>
      </c>
      <c r="B66" s="45" t="s">
        <v>102</v>
      </c>
      <c r="C66" s="48">
        <f>SUM(C67:C70)</f>
        <v>169000</v>
      </c>
      <c r="D66" s="48">
        <f>SUM(D67:D70)</f>
        <v>156107.47999999998</v>
      </c>
      <c r="E66" s="30">
        <f t="shared" si="2"/>
        <v>0.9237128994082839</v>
      </c>
    </row>
    <row r="67" spans="1:5" ht="51">
      <c r="A67" s="49" t="s">
        <v>19</v>
      </c>
      <c r="B67" s="50" t="s">
        <v>73</v>
      </c>
      <c r="C67" s="33">
        <v>100000</v>
      </c>
      <c r="D67" s="33">
        <v>99871.34</v>
      </c>
      <c r="E67" s="20">
        <f t="shared" si="2"/>
        <v>0.9987134</v>
      </c>
    </row>
    <row r="68" spans="1:5" ht="38.25">
      <c r="A68" s="49" t="s">
        <v>52</v>
      </c>
      <c r="B68" s="51" t="s">
        <v>103</v>
      </c>
      <c r="C68" s="33">
        <v>33000</v>
      </c>
      <c r="D68" s="33">
        <v>28253.25</v>
      </c>
      <c r="E68" s="20">
        <f t="shared" si="2"/>
        <v>0.8561590909090909</v>
      </c>
    </row>
    <row r="69" spans="1:5" ht="25.5">
      <c r="A69" s="49" t="s">
        <v>23</v>
      </c>
      <c r="B69" s="51" t="s">
        <v>104</v>
      </c>
      <c r="C69" s="19">
        <v>30000</v>
      </c>
      <c r="D69" s="19">
        <v>24018.83</v>
      </c>
      <c r="E69" s="20">
        <f t="shared" si="2"/>
        <v>0.8006276666666667</v>
      </c>
    </row>
    <row r="70" spans="1:5" ht="43.5" customHeight="1">
      <c r="A70" s="49" t="s">
        <v>55</v>
      </c>
      <c r="B70" s="50" t="s">
        <v>74</v>
      </c>
      <c r="C70" s="33">
        <v>6000</v>
      </c>
      <c r="D70" s="33">
        <v>3964.06</v>
      </c>
      <c r="E70" s="20">
        <f t="shared" si="2"/>
        <v>0.6606766666666667</v>
      </c>
    </row>
    <row r="71" spans="1:5" ht="54">
      <c r="A71" s="5"/>
      <c r="B71" s="22" t="s">
        <v>75</v>
      </c>
      <c r="C71" s="38">
        <f>C19+C40+C47+C48+C62+C63+C64+C65+C66</f>
        <v>2458500</v>
      </c>
      <c r="D71" s="38">
        <f>SUM(D19+D40+D47+D48+D62+D63+D64+D65+D66)</f>
        <v>2472034.2600000002</v>
      </c>
      <c r="E71" s="17">
        <f t="shared" si="2"/>
        <v>1.0055050884685786</v>
      </c>
    </row>
    <row r="72" spans="1:5" ht="66" customHeight="1">
      <c r="A72" s="44" t="s">
        <v>76</v>
      </c>
      <c r="B72" s="22" t="s">
        <v>77</v>
      </c>
      <c r="C72" s="38">
        <v>1462665.28</v>
      </c>
      <c r="D72" s="38">
        <f>(D73-D71)</f>
        <v>380525.04000000004</v>
      </c>
      <c r="E72" s="17"/>
    </row>
    <row r="73" spans="1:5" ht="72">
      <c r="A73" s="52"/>
      <c r="B73" s="22" t="s">
        <v>78</v>
      </c>
      <c r="C73" s="38">
        <f>SUM(C71:C72)</f>
        <v>3921165.2800000003</v>
      </c>
      <c r="D73" s="38">
        <f>D16</f>
        <v>2852559.3000000003</v>
      </c>
      <c r="E73" s="17">
        <f>(D73/C73)*100%</f>
        <v>0.727477445174155</v>
      </c>
    </row>
    <row r="74" ht="28.5" customHeight="1">
      <c r="A74" s="53" t="s">
        <v>4</v>
      </c>
    </row>
    <row r="75" spans="1:2" ht="30" customHeight="1">
      <c r="A75" s="54"/>
      <c r="B75" s="61"/>
    </row>
    <row r="76" spans="1:5" ht="15.75">
      <c r="A76" s="55"/>
      <c r="B76" s="56"/>
      <c r="C76" s="57"/>
      <c r="D76" s="57"/>
      <c r="E76" s="58"/>
    </row>
    <row r="77" spans="1:5" ht="45">
      <c r="A77" s="55"/>
      <c r="B77" s="64" t="s">
        <v>84</v>
      </c>
      <c r="C77" s="59"/>
      <c r="D77" s="59" t="s">
        <v>4</v>
      </c>
      <c r="E77" s="60"/>
    </row>
    <row r="78" spans="1:2" ht="12.75">
      <c r="A78">
        <v>1</v>
      </c>
      <c r="B78" t="s">
        <v>85</v>
      </c>
    </row>
    <row r="79" spans="1:2" ht="12.75">
      <c r="A79">
        <v>2</v>
      </c>
      <c r="B79" t="s">
        <v>88</v>
      </c>
    </row>
    <row r="80" ht="12.75">
      <c r="B80" t="s">
        <v>87</v>
      </c>
    </row>
    <row r="81" spans="1:2" ht="12.75">
      <c r="A81">
        <v>3</v>
      </c>
      <c r="B81" t="s">
        <v>86</v>
      </c>
    </row>
    <row r="82" spans="1:2" ht="12.75">
      <c r="A82">
        <v>4</v>
      </c>
      <c r="B82" t="s">
        <v>89</v>
      </c>
    </row>
    <row r="83" ht="12.75">
      <c r="B83" t="s">
        <v>87</v>
      </c>
    </row>
    <row r="106" ht="12.75">
      <c r="B106" s="9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Sekretarz</cp:lastModifiedBy>
  <cp:lastPrinted>2013-02-15T09:36:27Z</cp:lastPrinted>
  <dcterms:modified xsi:type="dcterms:W3CDTF">2015-10-20T08:08:12Z</dcterms:modified>
  <cp:category/>
  <cp:version/>
  <cp:contentType/>
  <cp:contentStatus/>
</cp:coreProperties>
</file>